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8'!$A$8:$J$552</definedName>
    <definedName name="_xlnm.Print_Titles" localSheetId="0">'Приложение 8'!$8:$8</definedName>
    <definedName name="_xlnm.Print_Area" localSheetId="0">'Приложение 8'!$A$1:$L$551</definedName>
  </definedNames>
  <calcPr calcId="124519"/>
</workbook>
</file>

<file path=xl/calcChain.xml><?xml version="1.0" encoding="utf-8"?>
<calcChain xmlns="http://schemas.openxmlformats.org/spreadsheetml/2006/main">
  <c r="L61" i="8"/>
  <c r="L60"/>
  <c r="K542"/>
  <c r="D542"/>
  <c r="K543"/>
  <c r="D543"/>
  <c r="K547"/>
  <c r="J547"/>
  <c r="J543" s="1"/>
  <c r="D547"/>
  <c r="L544"/>
  <c r="K544"/>
  <c r="J544"/>
  <c r="D544"/>
  <c r="L546"/>
  <c r="L532"/>
  <c r="L531"/>
  <c r="L530"/>
  <c r="L524"/>
  <c r="D439"/>
  <c r="L499"/>
  <c r="K499"/>
  <c r="J499"/>
  <c r="D499"/>
  <c r="L502"/>
  <c r="K502"/>
  <c r="J502"/>
  <c r="D502"/>
  <c r="L503"/>
  <c r="L500"/>
  <c r="K500"/>
  <c r="J500"/>
  <c r="D500"/>
  <c r="L501"/>
  <c r="K506"/>
  <c r="J506"/>
  <c r="D506"/>
  <c r="L507"/>
  <c r="K508"/>
  <c r="J508"/>
  <c r="D508"/>
  <c r="L509"/>
  <c r="K510"/>
  <c r="J510"/>
  <c r="D510"/>
  <c r="K478"/>
  <c r="J478"/>
  <c r="D478"/>
  <c r="L479"/>
  <c r="K483"/>
  <c r="J483"/>
  <c r="D483"/>
  <c r="L488"/>
  <c r="L486"/>
  <c r="L484"/>
  <c r="J542" l="1"/>
  <c r="L543"/>
  <c r="L478"/>
  <c r="L508"/>
  <c r="L542" l="1"/>
  <c r="K241" l="1"/>
  <c r="J241"/>
  <c r="D241"/>
  <c r="L234"/>
  <c r="K233"/>
  <c r="J233"/>
  <c r="D233"/>
  <c r="K231"/>
  <c r="L142"/>
  <c r="K141"/>
  <c r="J141"/>
  <c r="D141"/>
  <c r="K107"/>
  <c r="L73"/>
  <c r="K513"/>
  <c r="J513"/>
  <c r="K512"/>
  <c r="J512"/>
  <c r="D513"/>
  <c r="D512" s="1"/>
  <c r="L514"/>
  <c r="K302"/>
  <c r="J302"/>
  <c r="L302" s="1"/>
  <c r="K301"/>
  <c r="J301"/>
  <c r="D302"/>
  <c r="D301" s="1"/>
  <c r="L303"/>
  <c r="K265"/>
  <c r="J265"/>
  <c r="D265"/>
  <c r="L266"/>
  <c r="K261"/>
  <c r="J261"/>
  <c r="D261"/>
  <c r="L262"/>
  <c r="K267"/>
  <c r="J267"/>
  <c r="L269"/>
  <c r="K254"/>
  <c r="J254"/>
  <c r="D254"/>
  <c r="L255"/>
  <c r="K252"/>
  <c r="J252"/>
  <c r="D252"/>
  <c r="L253"/>
  <c r="K235"/>
  <c r="J235"/>
  <c r="D235"/>
  <c r="L236"/>
  <c r="L254" l="1"/>
  <c r="L301"/>
  <c r="L512"/>
  <c r="L513"/>
  <c r="L141"/>
  <c r="L233"/>
  <c r="L261"/>
  <c r="L265"/>
  <c r="L235"/>
  <c r="L252"/>
  <c r="K374" l="1"/>
  <c r="J374"/>
  <c r="D374"/>
  <c r="L378"/>
  <c r="L376"/>
  <c r="L375"/>
  <c r="K364"/>
  <c r="J364"/>
  <c r="L364" s="1"/>
  <c r="D364"/>
  <c r="L365"/>
  <c r="K157"/>
  <c r="J157"/>
  <c r="D157"/>
  <c r="L158"/>
  <c r="K190"/>
  <c r="J190"/>
  <c r="D190"/>
  <c r="L191"/>
  <c r="L219"/>
  <c r="K218"/>
  <c r="J218"/>
  <c r="D218"/>
  <c r="J175"/>
  <c r="L218" l="1"/>
  <c r="K139"/>
  <c r="L139" s="1"/>
  <c r="J139"/>
  <c r="D139"/>
  <c r="L140"/>
  <c r="K124"/>
  <c r="K115"/>
  <c r="J115"/>
  <c r="D115"/>
  <c r="L116"/>
  <c r="K117"/>
  <c r="J117"/>
  <c r="L117" s="1"/>
  <c r="D117"/>
  <c r="L118"/>
  <c r="K111"/>
  <c r="J111"/>
  <c r="D111"/>
  <c r="L112"/>
  <c r="K53"/>
  <c r="J53"/>
  <c r="D53"/>
  <c r="L54"/>
  <c r="K51"/>
  <c r="J51"/>
  <c r="D51"/>
  <c r="L52"/>
  <c r="K522"/>
  <c r="J522"/>
  <c r="D446"/>
  <c r="K531"/>
  <c r="J531"/>
  <c r="K530"/>
  <c r="J530"/>
  <c r="K539"/>
  <c r="L539" s="1"/>
  <c r="J539"/>
  <c r="J538" s="1"/>
  <c r="D539"/>
  <c r="D538" s="1"/>
  <c r="L541"/>
  <c r="L540"/>
  <c r="D522"/>
  <c r="K525"/>
  <c r="K521" s="1"/>
  <c r="J525"/>
  <c r="D525"/>
  <c r="L526"/>
  <c r="L523"/>
  <c r="K505"/>
  <c r="J505"/>
  <c r="D505"/>
  <c r="L498"/>
  <c r="L497"/>
  <c r="L496"/>
  <c r="L495"/>
  <c r="K494"/>
  <c r="J494"/>
  <c r="D494"/>
  <c r="K446"/>
  <c r="J446"/>
  <c r="L537"/>
  <c r="L536"/>
  <c r="L535"/>
  <c r="K534"/>
  <c r="J534"/>
  <c r="K533"/>
  <c r="J533"/>
  <c r="L529"/>
  <c r="K528"/>
  <c r="J528"/>
  <c r="K527"/>
  <c r="J527"/>
  <c r="L520"/>
  <c r="K519"/>
  <c r="J519"/>
  <c r="K518"/>
  <c r="J518"/>
  <c r="L517"/>
  <c r="K516"/>
  <c r="J516"/>
  <c r="K515"/>
  <c r="J515"/>
  <c r="L493"/>
  <c r="L491"/>
  <c r="L490"/>
  <c r="K492"/>
  <c r="J492"/>
  <c r="L485"/>
  <c r="L482"/>
  <c r="L481"/>
  <c r="K489"/>
  <c r="J489"/>
  <c r="K480"/>
  <c r="J480"/>
  <c r="K476"/>
  <c r="J476"/>
  <c r="L477"/>
  <c r="K474"/>
  <c r="J474"/>
  <c r="K472"/>
  <c r="J472"/>
  <c r="L471"/>
  <c r="L470"/>
  <c r="L469"/>
  <c r="K468"/>
  <c r="J468"/>
  <c r="L467"/>
  <c r="K466"/>
  <c r="J466"/>
  <c r="K464"/>
  <c r="J464"/>
  <c r="L465"/>
  <c r="K461"/>
  <c r="J461"/>
  <c r="K460"/>
  <c r="J460"/>
  <c r="L459"/>
  <c r="L456"/>
  <c r="K458"/>
  <c r="J458"/>
  <c r="K457"/>
  <c r="J457"/>
  <c r="K455"/>
  <c r="J455"/>
  <c r="L454"/>
  <c r="L453"/>
  <c r="L451"/>
  <c r="K452"/>
  <c r="J452"/>
  <c r="L449"/>
  <c r="L448"/>
  <c r="L447"/>
  <c r="K450"/>
  <c r="J450"/>
  <c r="L444"/>
  <c r="L442"/>
  <c r="K443"/>
  <c r="J443"/>
  <c r="K441"/>
  <c r="J441"/>
  <c r="K440"/>
  <c r="K439" s="1"/>
  <c r="J440"/>
  <c r="J439" s="1"/>
  <c r="L438"/>
  <c r="L436"/>
  <c r="L435"/>
  <c r="K437"/>
  <c r="J437"/>
  <c r="K434"/>
  <c r="J434"/>
  <c r="K433"/>
  <c r="J433"/>
  <c r="L432"/>
  <c r="K431"/>
  <c r="J431"/>
  <c r="L430"/>
  <c r="L429"/>
  <c r="L428"/>
  <c r="K427"/>
  <c r="J427"/>
  <c r="L425"/>
  <c r="L423"/>
  <c r="K424"/>
  <c r="J424"/>
  <c r="K422"/>
  <c r="J422"/>
  <c r="J421" s="1"/>
  <c r="K421"/>
  <c r="L418"/>
  <c r="L416"/>
  <c r="K417"/>
  <c r="J417"/>
  <c r="L415"/>
  <c r="L414"/>
  <c r="K413"/>
  <c r="J413"/>
  <c r="K412"/>
  <c r="K411" s="1"/>
  <c r="K403"/>
  <c r="J403"/>
  <c r="L410"/>
  <c r="L408"/>
  <c r="L407"/>
  <c r="K409"/>
  <c r="J409"/>
  <c r="K406"/>
  <c r="J406"/>
  <c r="L405"/>
  <c r="L402"/>
  <c r="L399"/>
  <c r="L397"/>
  <c r="L396"/>
  <c r="L394"/>
  <c r="L392"/>
  <c r="L391"/>
  <c r="L390"/>
  <c r="L385"/>
  <c r="L382"/>
  <c r="K401"/>
  <c r="J401"/>
  <c r="K395"/>
  <c r="J395"/>
  <c r="K393"/>
  <c r="J393"/>
  <c r="K389"/>
  <c r="J389"/>
  <c r="J388" s="1"/>
  <c r="K388"/>
  <c r="K384"/>
  <c r="J384"/>
  <c r="K380"/>
  <c r="K379" s="1"/>
  <c r="J380"/>
  <c r="J379" s="1"/>
  <c r="J373"/>
  <c r="K373"/>
  <c r="L372"/>
  <c r="L371"/>
  <c r="L370"/>
  <c r="L368"/>
  <c r="K369"/>
  <c r="J369"/>
  <c r="K367"/>
  <c r="J367"/>
  <c r="K366"/>
  <c r="J366"/>
  <c r="L363"/>
  <c r="L360"/>
  <c r="L359"/>
  <c r="K358"/>
  <c r="K357" s="1"/>
  <c r="J358"/>
  <c r="J357" s="1"/>
  <c r="K355"/>
  <c r="J355"/>
  <c r="K354"/>
  <c r="J354"/>
  <c r="K352"/>
  <c r="J352"/>
  <c r="D352"/>
  <c r="L353"/>
  <c r="L351"/>
  <c r="K350"/>
  <c r="J350"/>
  <c r="D350"/>
  <c r="L349"/>
  <c r="K348"/>
  <c r="J348"/>
  <c r="D348"/>
  <c r="L347"/>
  <c r="L346"/>
  <c r="L344"/>
  <c r="K345"/>
  <c r="J345"/>
  <c r="L342"/>
  <c r="L341"/>
  <c r="K340"/>
  <c r="J340"/>
  <c r="L339"/>
  <c r="L337"/>
  <c r="L336"/>
  <c r="K335"/>
  <c r="J335"/>
  <c r="L333"/>
  <c r="L332"/>
  <c r="K331"/>
  <c r="J331"/>
  <c r="L330"/>
  <c r="L329"/>
  <c r="L328"/>
  <c r="K327"/>
  <c r="J327"/>
  <c r="L326"/>
  <c r="L325"/>
  <c r="K324"/>
  <c r="J324"/>
  <c r="L323"/>
  <c r="L322"/>
  <c r="L321"/>
  <c r="K320"/>
  <c r="J320"/>
  <c r="L317"/>
  <c r="L316"/>
  <c r="K315"/>
  <c r="J315"/>
  <c r="L314"/>
  <c r="L312"/>
  <c r="K313"/>
  <c r="J313"/>
  <c r="L311"/>
  <c r="L310"/>
  <c r="K309"/>
  <c r="J309"/>
  <c r="K298"/>
  <c r="J298"/>
  <c r="D298"/>
  <c r="L300"/>
  <c r="L299"/>
  <c r="L290"/>
  <c r="K289"/>
  <c r="J289"/>
  <c r="D289"/>
  <c r="L306"/>
  <c r="K305"/>
  <c r="J305"/>
  <c r="K304"/>
  <c r="J304"/>
  <c r="L297"/>
  <c r="L296"/>
  <c r="L295"/>
  <c r="K294"/>
  <c r="J294"/>
  <c r="L292"/>
  <c r="K291"/>
  <c r="K288" s="1"/>
  <c r="J291"/>
  <c r="K286"/>
  <c r="J286"/>
  <c r="K285"/>
  <c r="J285"/>
  <c r="L287"/>
  <c r="L284"/>
  <c r="L283"/>
  <c r="L282"/>
  <c r="K281"/>
  <c r="J281"/>
  <c r="L278"/>
  <c r="K277"/>
  <c r="J277"/>
  <c r="K276"/>
  <c r="J276"/>
  <c r="K275"/>
  <c r="J275"/>
  <c r="L274"/>
  <c r="K273"/>
  <c r="J273"/>
  <c r="D273"/>
  <c r="L272"/>
  <c r="K271"/>
  <c r="K270" s="1"/>
  <c r="J271"/>
  <c r="J270" s="1"/>
  <c r="D271"/>
  <c r="D270" s="1"/>
  <c r="D267"/>
  <c r="L268"/>
  <c r="L264"/>
  <c r="K263"/>
  <c r="J263"/>
  <c r="L260"/>
  <c r="L259"/>
  <c r="L258"/>
  <c r="K257"/>
  <c r="J257"/>
  <c r="L251"/>
  <c r="L249"/>
  <c r="K250"/>
  <c r="J250"/>
  <c r="L248"/>
  <c r="L247"/>
  <c r="K246"/>
  <c r="K245" s="1"/>
  <c r="J246"/>
  <c r="J245" s="1"/>
  <c r="J231"/>
  <c r="D231"/>
  <c r="L232"/>
  <c r="K243"/>
  <c r="J243"/>
  <c r="L244"/>
  <c r="K239"/>
  <c r="J239"/>
  <c r="K237"/>
  <c r="J237"/>
  <c r="L238"/>
  <c r="L230"/>
  <c r="K229"/>
  <c r="J229"/>
  <c r="L227"/>
  <c r="L225"/>
  <c r="K226"/>
  <c r="J226"/>
  <c r="K224"/>
  <c r="J224"/>
  <c r="K223"/>
  <c r="L221"/>
  <c r="K220"/>
  <c r="J220"/>
  <c r="J217" s="1"/>
  <c r="D220"/>
  <c r="D217" s="1"/>
  <c r="L216"/>
  <c r="L215"/>
  <c r="L214"/>
  <c r="K213"/>
  <c r="K212" s="1"/>
  <c r="J213"/>
  <c r="J212" s="1"/>
  <c r="L211"/>
  <c r="L210"/>
  <c r="K209"/>
  <c r="J209"/>
  <c r="L208"/>
  <c r="K207"/>
  <c r="J207"/>
  <c r="K203"/>
  <c r="J203"/>
  <c r="L205"/>
  <c r="L204"/>
  <c r="L202"/>
  <c r="L201"/>
  <c r="K200"/>
  <c r="J200"/>
  <c r="L199"/>
  <c r="L198"/>
  <c r="K197"/>
  <c r="J197"/>
  <c r="L196"/>
  <c r="L195"/>
  <c r="L193"/>
  <c r="K194"/>
  <c r="J194"/>
  <c r="L192"/>
  <c r="L189"/>
  <c r="K188"/>
  <c r="J188"/>
  <c r="K164"/>
  <c r="J164"/>
  <c r="L186"/>
  <c r="K184"/>
  <c r="J184"/>
  <c r="L185"/>
  <c r="L183"/>
  <c r="L182"/>
  <c r="K181"/>
  <c r="J181"/>
  <c r="L180"/>
  <c r="L179"/>
  <c r="K178"/>
  <c r="J178"/>
  <c r="L177"/>
  <c r="L176"/>
  <c r="K175"/>
  <c r="L174"/>
  <c r="L173"/>
  <c r="K172"/>
  <c r="J172"/>
  <c r="L171"/>
  <c r="L169"/>
  <c r="K170"/>
  <c r="J170"/>
  <c r="L168"/>
  <c r="K167"/>
  <c r="J167"/>
  <c r="L166"/>
  <c r="L165"/>
  <c r="L163"/>
  <c r="L162"/>
  <c r="K161"/>
  <c r="J161"/>
  <c r="L160"/>
  <c r="L159"/>
  <c r="L156"/>
  <c r="L155"/>
  <c r="K154"/>
  <c r="L151"/>
  <c r="K150"/>
  <c r="J150"/>
  <c r="K149"/>
  <c r="J149"/>
  <c r="L148"/>
  <c r="K147"/>
  <c r="J147"/>
  <c r="J146" s="1"/>
  <c r="K146"/>
  <c r="L128"/>
  <c r="K127"/>
  <c r="J127"/>
  <c r="D127"/>
  <c r="K113"/>
  <c r="J113"/>
  <c r="D113"/>
  <c r="L114"/>
  <c r="L137"/>
  <c r="L144"/>
  <c r="K143"/>
  <c r="K138" s="1"/>
  <c r="J143"/>
  <c r="J138" s="1"/>
  <c r="L133"/>
  <c r="K136"/>
  <c r="J136"/>
  <c r="J135" s="1"/>
  <c r="J134" s="1"/>
  <c r="K135"/>
  <c r="K134" s="1"/>
  <c r="K132"/>
  <c r="K131" s="1"/>
  <c r="J132"/>
  <c r="L130"/>
  <c r="K129"/>
  <c r="J129"/>
  <c r="J124"/>
  <c r="K123"/>
  <c r="J123"/>
  <c r="L125"/>
  <c r="L122"/>
  <c r="L110"/>
  <c r="L108"/>
  <c r="K121"/>
  <c r="K120" s="1"/>
  <c r="J121"/>
  <c r="J120" s="1"/>
  <c r="K109"/>
  <c r="J109"/>
  <c r="L103"/>
  <c r="L102"/>
  <c r="L101"/>
  <c r="K100"/>
  <c r="K99" s="1"/>
  <c r="J100"/>
  <c r="J99" s="1"/>
  <c r="J98" s="1"/>
  <c r="L97"/>
  <c r="L94"/>
  <c r="K96"/>
  <c r="J96"/>
  <c r="K95"/>
  <c r="J95"/>
  <c r="K93"/>
  <c r="J93"/>
  <c r="K92"/>
  <c r="J92"/>
  <c r="L91"/>
  <c r="L89"/>
  <c r="L87"/>
  <c r="K90"/>
  <c r="J90"/>
  <c r="K88"/>
  <c r="J88"/>
  <c r="K86"/>
  <c r="J86"/>
  <c r="L84"/>
  <c r="L83"/>
  <c r="K82"/>
  <c r="J82"/>
  <c r="L81"/>
  <c r="L79"/>
  <c r="L78"/>
  <c r="L77"/>
  <c r="K80"/>
  <c r="J80"/>
  <c r="K76"/>
  <c r="J76"/>
  <c r="K72"/>
  <c r="J72"/>
  <c r="J71" s="1"/>
  <c r="K71"/>
  <c r="K69"/>
  <c r="J69"/>
  <c r="J68" s="1"/>
  <c r="K68"/>
  <c r="K65"/>
  <c r="J65"/>
  <c r="K64"/>
  <c r="K63" s="1"/>
  <c r="J64"/>
  <c r="J63" s="1"/>
  <c r="K57"/>
  <c r="J57"/>
  <c r="D57"/>
  <c r="L58"/>
  <c r="K60"/>
  <c r="J60"/>
  <c r="L50"/>
  <c r="K49"/>
  <c r="K48" s="1"/>
  <c r="K47" s="1"/>
  <c r="J49"/>
  <c r="L46"/>
  <c r="L42"/>
  <c r="K44"/>
  <c r="K43" s="1"/>
  <c r="J44"/>
  <c r="J43" s="1"/>
  <c r="K41"/>
  <c r="J41"/>
  <c r="J40" s="1"/>
  <c r="J39" s="1"/>
  <c r="K40"/>
  <c r="L37"/>
  <c r="L35"/>
  <c r="K36"/>
  <c r="K34"/>
  <c r="J36"/>
  <c r="J34"/>
  <c r="L32"/>
  <c r="L31"/>
  <c r="L30"/>
  <c r="K29"/>
  <c r="K28" s="1"/>
  <c r="J29"/>
  <c r="J28" s="1"/>
  <c r="L26"/>
  <c r="K25"/>
  <c r="J25"/>
  <c r="L24"/>
  <c r="L23"/>
  <c r="L22"/>
  <c r="K21"/>
  <c r="J21"/>
  <c r="L19"/>
  <c r="K18"/>
  <c r="J18"/>
  <c r="J17" s="1"/>
  <c r="L16"/>
  <c r="K15"/>
  <c r="K14" s="1"/>
  <c r="J15"/>
  <c r="L12"/>
  <c r="K11"/>
  <c r="J11"/>
  <c r="J10" s="1"/>
  <c r="J9" s="1"/>
  <c r="L533" l="1"/>
  <c r="J145"/>
  <c r="L220"/>
  <c r="J228"/>
  <c r="L443"/>
  <c r="L457"/>
  <c r="L458"/>
  <c r="L71"/>
  <c r="L72"/>
  <c r="J126"/>
  <c r="K228"/>
  <c r="J256"/>
  <c r="L273"/>
  <c r="L286"/>
  <c r="L289"/>
  <c r="L298"/>
  <c r="L350"/>
  <c r="L519"/>
  <c r="L527"/>
  <c r="L528"/>
  <c r="J463"/>
  <c r="K463"/>
  <c r="L452"/>
  <c r="L437"/>
  <c r="K426"/>
  <c r="K420" s="1"/>
  <c r="L401"/>
  <c r="K400"/>
  <c r="K293"/>
  <c r="K256"/>
  <c r="L256" s="1"/>
  <c r="K217"/>
  <c r="L207"/>
  <c r="K206"/>
  <c r="J75"/>
  <c r="L51"/>
  <c r="L294"/>
  <c r="L226"/>
  <c r="K334"/>
  <c r="J85"/>
  <c r="K106"/>
  <c r="L143"/>
  <c r="L127"/>
  <c r="L379"/>
  <c r="L506"/>
  <c r="D521"/>
  <c r="L53"/>
  <c r="L111"/>
  <c r="L115"/>
  <c r="K280"/>
  <c r="K279" s="1"/>
  <c r="J521"/>
  <c r="L15"/>
  <c r="L18"/>
  <c r="L25"/>
  <c r="L86"/>
  <c r="L88"/>
  <c r="K126"/>
  <c r="L285"/>
  <c r="L291"/>
  <c r="L320"/>
  <c r="K319"/>
  <c r="L331"/>
  <c r="L335"/>
  <c r="L348"/>
  <c r="L352"/>
  <c r="L358"/>
  <c r="L384"/>
  <c r="L388"/>
  <c r="L389"/>
  <c r="L393"/>
  <c r="L395"/>
  <c r="L466"/>
  <c r="L494"/>
  <c r="L522"/>
  <c r="L525"/>
  <c r="K538"/>
  <c r="L538" s="1"/>
  <c r="J106"/>
  <c r="K308"/>
  <c r="L505"/>
  <c r="L138"/>
  <c r="L136"/>
  <c r="J48"/>
  <c r="J47" s="1"/>
  <c r="L47" s="1"/>
  <c r="L90"/>
  <c r="K75"/>
  <c r="L75" s="1"/>
  <c r="L521"/>
  <c r="L483"/>
  <c r="L468"/>
  <c r="L309"/>
  <c r="L455"/>
  <c r="L450"/>
  <c r="L440"/>
  <c r="L441"/>
  <c r="L534"/>
  <c r="L518"/>
  <c r="L515"/>
  <c r="L516"/>
  <c r="L492"/>
  <c r="L489"/>
  <c r="L480"/>
  <c r="L476"/>
  <c r="L464"/>
  <c r="K445"/>
  <c r="J445"/>
  <c r="L446"/>
  <c r="L433"/>
  <c r="L434"/>
  <c r="L431"/>
  <c r="L427"/>
  <c r="J426"/>
  <c r="L424"/>
  <c r="L422"/>
  <c r="L421"/>
  <c r="K145"/>
  <c r="L145" s="1"/>
  <c r="L172"/>
  <c r="L184"/>
  <c r="L188"/>
  <c r="L250"/>
  <c r="K222"/>
  <c r="L281"/>
  <c r="J293"/>
  <c r="L293" s="1"/>
  <c r="L313"/>
  <c r="L367"/>
  <c r="L380"/>
  <c r="L403"/>
  <c r="J288"/>
  <c r="L288" s="1"/>
  <c r="J334"/>
  <c r="L334" s="1"/>
  <c r="L417"/>
  <c r="L413"/>
  <c r="J412"/>
  <c r="J411" s="1"/>
  <c r="L411" s="1"/>
  <c r="L406"/>
  <c r="L409"/>
  <c r="J400"/>
  <c r="L400" s="1"/>
  <c r="L373"/>
  <c r="L374"/>
  <c r="L366"/>
  <c r="L369"/>
  <c r="L357"/>
  <c r="L345"/>
  <c r="L340"/>
  <c r="K318"/>
  <c r="L327"/>
  <c r="L324"/>
  <c r="J319"/>
  <c r="L315"/>
  <c r="J308"/>
  <c r="J307" s="1"/>
  <c r="K307"/>
  <c r="L304"/>
  <c r="L305"/>
  <c r="J280"/>
  <c r="J279" s="1"/>
  <c r="L275"/>
  <c r="L276"/>
  <c r="L277"/>
  <c r="J33"/>
  <c r="L33" s="1"/>
  <c r="K33"/>
  <c r="K67"/>
  <c r="L147"/>
  <c r="L217"/>
  <c r="L243"/>
  <c r="L270"/>
  <c r="L11"/>
  <c r="K56"/>
  <c r="K55" s="1"/>
  <c r="K85"/>
  <c r="L85" s="1"/>
  <c r="K10"/>
  <c r="K9" s="1"/>
  <c r="L9" s="1"/>
  <c r="L21"/>
  <c r="L36"/>
  <c r="L40"/>
  <c r="L48"/>
  <c r="L49"/>
  <c r="L80"/>
  <c r="L82"/>
  <c r="L92"/>
  <c r="L93"/>
  <c r="L95"/>
  <c r="L96"/>
  <c r="L107"/>
  <c r="J105"/>
  <c r="L132"/>
  <c r="L135"/>
  <c r="L146"/>
  <c r="L149"/>
  <c r="L150"/>
  <c r="L161"/>
  <c r="L167"/>
  <c r="L170"/>
  <c r="L164"/>
  <c r="L197"/>
  <c r="L200"/>
  <c r="L203"/>
  <c r="L229"/>
  <c r="L237"/>
  <c r="L231"/>
  <c r="L263"/>
  <c r="L267"/>
  <c r="L271"/>
  <c r="J206"/>
  <c r="L209"/>
  <c r="L257"/>
  <c r="L245"/>
  <c r="L246"/>
  <c r="L228"/>
  <c r="L224"/>
  <c r="J223"/>
  <c r="J222" s="1"/>
  <c r="L212"/>
  <c r="L213"/>
  <c r="J187"/>
  <c r="L194"/>
  <c r="K187"/>
  <c r="L190"/>
  <c r="L181"/>
  <c r="L178"/>
  <c r="L175"/>
  <c r="K153"/>
  <c r="L157"/>
  <c r="K17"/>
  <c r="L17" s="1"/>
  <c r="K20"/>
  <c r="J20"/>
  <c r="L41"/>
  <c r="L121"/>
  <c r="L124"/>
  <c r="L134"/>
  <c r="L113"/>
  <c r="K105"/>
  <c r="L76"/>
  <c r="L129"/>
  <c r="J131"/>
  <c r="L131" s="1"/>
  <c r="L123"/>
  <c r="L120"/>
  <c r="K119"/>
  <c r="L109"/>
  <c r="L126"/>
  <c r="J119"/>
  <c r="J104" s="1"/>
  <c r="L99"/>
  <c r="K98"/>
  <c r="L98" s="1"/>
  <c r="L100"/>
  <c r="J74"/>
  <c r="J67"/>
  <c r="J56"/>
  <c r="L56" s="1"/>
  <c r="L57"/>
  <c r="L43"/>
  <c r="L45"/>
  <c r="L44"/>
  <c r="K39"/>
  <c r="L34"/>
  <c r="K27"/>
  <c r="L29"/>
  <c r="L28"/>
  <c r="J14"/>
  <c r="L426" l="1"/>
  <c r="J420"/>
  <c r="L206"/>
  <c r="L67"/>
  <c r="L187"/>
  <c r="J27"/>
  <c r="K74"/>
  <c r="K62" s="1"/>
  <c r="L463"/>
  <c r="L445"/>
  <c r="L420"/>
  <c r="L27"/>
  <c r="L105"/>
  <c r="L10"/>
  <c r="K152"/>
  <c r="K549" s="1"/>
  <c r="L412"/>
  <c r="L319"/>
  <c r="J318"/>
  <c r="L318" s="1"/>
  <c r="L307"/>
  <c r="L308"/>
  <c r="L279"/>
  <c r="L280"/>
  <c r="L20"/>
  <c r="L223"/>
  <c r="K13"/>
  <c r="L74"/>
  <c r="L222"/>
  <c r="L106"/>
  <c r="K104"/>
  <c r="L104" s="1"/>
  <c r="L119"/>
  <c r="J62"/>
  <c r="J55"/>
  <c r="K38"/>
  <c r="L39"/>
  <c r="J13"/>
  <c r="J549" s="1"/>
  <c r="L14"/>
  <c r="L13" l="1"/>
  <c r="L62"/>
  <c r="L439"/>
  <c r="L55"/>
  <c r="J38"/>
  <c r="D472"/>
  <c r="L38" l="1"/>
  <c r="D476"/>
  <c r="D143"/>
  <c r="D138" s="1"/>
  <c r="D129"/>
  <c r="D126" s="1"/>
  <c r="D107"/>
  <c r="D109"/>
  <c r="D86"/>
  <c r="D60"/>
  <c r="D56" s="1"/>
  <c r="D45"/>
  <c r="D44" s="1"/>
  <c r="D43" s="1"/>
  <c r="D291"/>
  <c r="D288" s="1"/>
  <c r="D106" l="1"/>
  <c r="D150"/>
  <c r="D149" s="1"/>
  <c r="D49"/>
  <c r="D516"/>
  <c r="D515" s="1"/>
  <c r="D257"/>
  <c r="D137"/>
  <c r="D136" s="1"/>
  <c r="D135" s="1"/>
  <c r="D134" s="1"/>
  <c r="D132"/>
  <c r="D131" s="1"/>
  <c r="D121"/>
  <c r="D120" s="1"/>
  <c r="D105"/>
  <c r="D147"/>
  <c r="D146" s="1"/>
  <c r="D124"/>
  <c r="D123" s="1"/>
  <c r="D36"/>
  <c r="D35"/>
  <c r="D34" s="1"/>
  <c r="D464"/>
  <c r="D520"/>
  <c r="D452"/>
  <c r="D534"/>
  <c r="D533" s="1"/>
  <c r="D468"/>
  <c r="D417"/>
  <c r="D413"/>
  <c r="D305"/>
  <c r="D304" s="1"/>
  <c r="D294"/>
  <c r="D293" s="1"/>
  <c r="D286"/>
  <c r="D285" s="1"/>
  <c r="D281"/>
  <c r="D277"/>
  <c r="D276" s="1"/>
  <c r="D275" s="1"/>
  <c r="D263"/>
  <c r="D172"/>
  <c r="D90"/>
  <c r="D65"/>
  <c r="D64" s="1"/>
  <c r="D63" s="1"/>
  <c r="D41"/>
  <c r="D25"/>
  <c r="D21"/>
  <c r="D18"/>
  <c r="D17" s="1"/>
  <c r="D15"/>
  <c r="D14" s="1"/>
  <c r="D29"/>
  <c r="D28" s="1"/>
  <c r="D309"/>
  <c r="D528"/>
  <c r="D527" s="1"/>
  <c r="D184"/>
  <c r="D256" l="1"/>
  <c r="D48"/>
  <c r="D47" s="1"/>
  <c r="D33"/>
  <c r="D27" s="1"/>
  <c r="D55"/>
  <c r="D145"/>
  <c r="D119"/>
  <c r="D104" s="1"/>
  <c r="D412"/>
  <c r="D411" s="1"/>
  <c r="D280"/>
  <c r="D279" s="1"/>
  <c r="D20"/>
  <c r="D13" s="1"/>
  <c r="D203"/>
  <c r="D358"/>
  <c r="D357" s="1"/>
  <c r="D450"/>
  <c r="D455"/>
  <c r="D443"/>
  <c r="D441"/>
  <c r="D458"/>
  <c r="D457" s="1"/>
  <c r="D461"/>
  <c r="D460" s="1"/>
  <c r="D466"/>
  <c r="D474"/>
  <c r="D480"/>
  <c r="D489"/>
  <c r="D492"/>
  <c r="D11"/>
  <c r="D10" s="1"/>
  <c r="D9" s="1"/>
  <c r="D69"/>
  <c r="D68" s="1"/>
  <c r="D72"/>
  <c r="D71" s="1"/>
  <c r="D76"/>
  <c r="D80"/>
  <c r="D82"/>
  <c r="D88"/>
  <c r="D85" s="1"/>
  <c r="D93"/>
  <c r="D92" s="1"/>
  <c r="D96"/>
  <c r="D95" s="1"/>
  <c r="D100"/>
  <c r="D99" s="1"/>
  <c r="D98" s="1"/>
  <c r="D154"/>
  <c r="D161"/>
  <c r="D164"/>
  <c r="D167"/>
  <c r="D170"/>
  <c r="D175"/>
  <c r="D178"/>
  <c r="D181"/>
  <c r="D188"/>
  <c r="D194"/>
  <c r="D197"/>
  <c r="D200"/>
  <c r="D207"/>
  <c r="D209"/>
  <c r="D213"/>
  <c r="D212" s="1"/>
  <c r="D224"/>
  <c r="D229"/>
  <c r="D237"/>
  <c r="D239"/>
  <c r="D243"/>
  <c r="D246"/>
  <c r="D250"/>
  <c r="D226"/>
  <c r="D313"/>
  <c r="D315"/>
  <c r="D320"/>
  <c r="D327"/>
  <c r="D331"/>
  <c r="D324"/>
  <c r="D335"/>
  <c r="D340"/>
  <c r="D345"/>
  <c r="D355"/>
  <c r="D354" s="1"/>
  <c r="D369"/>
  <c r="D367"/>
  <c r="D373"/>
  <c r="D380"/>
  <c r="D384"/>
  <c r="D389"/>
  <c r="D393"/>
  <c r="D395"/>
  <c r="D401"/>
  <c r="D403"/>
  <c r="D406"/>
  <c r="D409"/>
  <c r="D422"/>
  <c r="D424"/>
  <c r="D427"/>
  <c r="D431"/>
  <c r="D434"/>
  <c r="D437"/>
  <c r="D519"/>
  <c r="D518" s="1"/>
  <c r="D531"/>
  <c r="D530" s="1"/>
  <c r="I166"/>
  <c r="H166"/>
  <c r="G166"/>
  <c r="F70"/>
  <c r="F64"/>
  <c r="F42"/>
  <c r="E169"/>
  <c r="F169"/>
  <c r="E167"/>
  <c r="F167"/>
  <c r="E177"/>
  <c r="F177"/>
  <c r="E70"/>
  <c r="E64"/>
  <c r="E42"/>
  <c r="E160"/>
  <c r="E156"/>
  <c r="E170"/>
  <c r="E183"/>
  <c r="E182" s="1"/>
  <c r="E421"/>
  <c r="E427"/>
  <c r="E431"/>
  <c r="E443"/>
  <c r="E440" s="1"/>
  <c r="E446"/>
  <c r="E450"/>
  <c r="E452"/>
  <c r="E458"/>
  <c r="E460"/>
  <c r="E463"/>
  <c r="E466"/>
  <c r="E481"/>
  <c r="E480" s="1"/>
  <c r="F427"/>
  <c r="F431"/>
  <c r="F175"/>
  <c r="E175"/>
  <c r="F170"/>
  <c r="F180"/>
  <c r="E180"/>
  <c r="F156"/>
  <c r="G156"/>
  <c r="H156"/>
  <c r="I156"/>
  <c r="J154"/>
  <c r="F160"/>
  <c r="F183"/>
  <c r="F182" s="1"/>
  <c r="F481"/>
  <c r="F480" s="1"/>
  <c r="F443"/>
  <c r="F440" s="1"/>
  <c r="F446"/>
  <c r="F450"/>
  <c r="F452"/>
  <c r="F458"/>
  <c r="F460"/>
  <c r="F463"/>
  <c r="F466"/>
  <c r="D245" l="1"/>
  <c r="D463"/>
  <c r="D228"/>
  <c r="D445"/>
  <c r="D334"/>
  <c r="L154"/>
  <c r="J153"/>
  <c r="J152" s="1"/>
  <c r="D400"/>
  <c r="D67"/>
  <c r="D187"/>
  <c r="D153"/>
  <c r="D75"/>
  <c r="D40"/>
  <c r="D39" s="1"/>
  <c r="D38" s="1"/>
  <c r="D223"/>
  <c r="D308"/>
  <c r="D307" s="1"/>
  <c r="D388"/>
  <c r="E155"/>
  <c r="F11"/>
  <c r="E445"/>
  <c r="E426"/>
  <c r="E420" s="1"/>
  <c r="D319"/>
  <c r="F166"/>
  <c r="F165" s="1"/>
  <c r="D421"/>
  <c r="D206"/>
  <c r="F445"/>
  <c r="F439" s="1"/>
  <c r="D379"/>
  <c r="F155"/>
  <c r="F426"/>
  <c r="F420" s="1"/>
  <c r="D433"/>
  <c r="D426"/>
  <c r="D366"/>
  <c r="D440"/>
  <c r="E439"/>
  <c r="E11"/>
  <c r="E166"/>
  <c r="E165" s="1"/>
  <c r="L549" l="1"/>
  <c r="D222"/>
  <c r="D152"/>
  <c r="L152"/>
  <c r="L153"/>
  <c r="E9"/>
  <c r="F9"/>
  <c r="F549" s="1"/>
  <c r="D318"/>
  <c r="D74"/>
  <c r="D62" s="1"/>
  <c r="E549"/>
  <c r="D420"/>
  <c r="D549" l="1"/>
</calcChain>
</file>

<file path=xl/sharedStrings.xml><?xml version="1.0" encoding="utf-8"?>
<sst xmlns="http://schemas.openxmlformats.org/spreadsheetml/2006/main" count="1359" uniqueCount="521">
  <si>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</si>
  <si>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</si>
  <si>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</si>
  <si>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</si>
  <si>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</si>
  <si>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</si>
  <si>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</si>
  <si>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</si>
  <si>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</si>
  <si>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</si>
  <si>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</si>
  <si>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</si>
  <si>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</si>
  <si>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</si>
  <si>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</si>
  <si>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</si>
  <si>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</si>
  <si>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</si>
  <si>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</si>
  <si>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</si>
  <si>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</si>
  <si>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</si>
  <si>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</si>
  <si>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</si>
  <si>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</si>
  <si>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</si>
  <si>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</si>
  <si>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</si>
  <si>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</si>
  <si>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</si>
  <si>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</si>
  <si>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</si>
  <si>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</si>
  <si>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</si>
  <si>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</si>
  <si>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</si>
  <si>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</si>
  <si>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</si>
  <si>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</si>
  <si>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</si>
  <si>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</si>
  <si>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</si>
  <si>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</si>
  <si>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</si>
  <si>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</si>
  <si>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</si>
  <si>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</si>
  <si>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</si>
  <si>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</si>
  <si>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</si>
  <si>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</si>
  <si>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</si>
  <si>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</si>
  <si>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</si>
  <si>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</si>
  <si>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</si>
  <si>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</si>
  <si>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</si>
  <si>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</si>
  <si>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</si>
  <si>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</si>
  <si>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</si>
  <si>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</si>
  <si>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</si>
  <si>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</si>
  <si>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</si>
  <si>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</si>
  <si>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</si>
  <si>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</si>
  <si>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</si>
  <si>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</si>
  <si>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</si>
  <si>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</si>
  <si>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</si>
  <si>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</si>
  <si>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</si>
  <si>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</si>
  <si>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</si>
  <si>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</si>
  <si>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</si>
  <si>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</si>
  <si>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</si>
  <si>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</si>
  <si>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</si>
  <si>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</si>
  <si>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</si>
  <si>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</si>
  <si>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</si>
  <si>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</si>
  <si>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</si>
  <si>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</si>
  <si>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</si>
  <si>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</si>
  <si>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</si>
  <si>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</si>
  <si>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</si>
  <si>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</si>
  <si>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</si>
  <si>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</si>
  <si>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</si>
  <si>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</si>
  <si>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</si>
  <si>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</si>
  <si>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</si>
  <si>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</si>
  <si>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</si>
  <si>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</si>
  <si>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</si>
  <si>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</si>
  <si>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</si>
  <si>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</si>
  <si>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</si>
  <si>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</si>
  <si>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</si>
  <si>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</si>
  <si>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</si>
  <si>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</si>
  <si>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</si>
  <si>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</si>
  <si>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</si>
  <si>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</si>
  <si>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</si>
  <si>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</si>
  <si>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</si>
  <si>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</si>
  <si>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</si>
  <si>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</si>
  <si>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</si>
  <si>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</si>
  <si>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</si>
  <si>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</si>
  <si>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</si>
  <si>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</si>
  <si>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</si>
  <si>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</si>
  <si>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</si>
  <si>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</si>
  <si>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</si>
  <si>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</si>
  <si>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</si>
  <si>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</si>
  <si>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</si>
  <si>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</si>
  <si>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</si>
  <si>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</si>
  <si>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</si>
  <si>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</si>
  <si>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</si>
  <si>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</si>
  <si>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</si>
  <si>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</si>
  <si>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</si>
  <si>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</si>
  <si>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</si>
  <si>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</si>
  <si>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</si>
  <si>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</si>
  <si>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</si>
  <si>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</si>
  <si>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</si>
  <si>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</si>
  <si>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</si>
  <si>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</si>
  <si>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</si>
  <si>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</si>
  <si>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</si>
  <si>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</si>
  <si>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</si>
  <si>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</si>
  <si>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</si>
  <si>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</si>
  <si>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</si>
  <si>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</si>
  <si>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</si>
  <si>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</si>
  <si>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</si>
  <si>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</si>
  <si>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</si>
  <si>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</si>
  <si>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</si>
  <si>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</si>
  <si>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</si>
  <si>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</si>
  <si>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</si>
  <si>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</si>
  <si>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</si>
  <si>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</si>
  <si>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</si>
  <si>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</si>
  <si>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</si>
  <si>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</si>
  <si>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</si>
  <si>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</si>
  <si>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</si>
  <si>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</si>
  <si>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</si>
  <si>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</si>
  <si>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</si>
  <si>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</si>
  <si>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</si>
  <si>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</si>
  <si>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</si>
  <si>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</si>
  <si>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</si>
  <si>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</si>
  <si>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</si>
  <si>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</si>
  <si>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</si>
  <si>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</si>
  <si>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</si>
  <si>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</si>
  <si>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</si>
  <si>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</si>
  <si>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</si>
  <si>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</si>
  <si>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</si>
  <si>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</si>
  <si>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</si>
  <si>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</si>
  <si>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</si>
  <si>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</si>
  <si>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</si>
  <si>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</si>
  <si>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</si>
  <si>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</si>
  <si>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</si>
  <si>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</si>
  <si>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</si>
  <si>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</si>
  <si>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</si>
  <si>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</si>
  <si>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</si>
  <si>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</si>
  <si>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</si>
  <si>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</si>
  <si>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</si>
  <si>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</si>
  <si>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</si>
  <si>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</si>
  <si>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</si>
  <si>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</si>
  <si>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</si>
  <si>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</si>
  <si>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</si>
  <si>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</si>
  <si>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</si>
  <si>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</si>
  <si>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</si>
  <si>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</si>
  <si>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</si>
  <si>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</si>
  <si>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</si>
  <si>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</si>
  <si>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</si>
  <si>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</si>
  <si>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</si>
  <si>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</si>
  <si>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</si>
  <si>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</si>
  <si>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</si>
  <si>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</si>
  <si>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</si>
  <si>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</si>
  <si>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</si>
  <si>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</si>
  <si>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</si>
  <si>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</si>
  <si>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</si>
  <si>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</si>
  <si>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</si>
  <si>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</si>
  <si>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</si>
  <si>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</si>
  <si>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</si>
  <si>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</si>
  <si>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</si>
  <si>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</si>
  <si>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</si>
  <si>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</si>
  <si>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</si>
  <si>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</si>
  <si>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</si>
  <si>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</si>
  <si>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</si>
  <si>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</si>
  <si>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</si>
  <si>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</si>
  <si>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</si>
  <si>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</si>
  <si>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</si>
  <si>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</si>
  <si>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</si>
  <si>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</si>
  <si>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</si>
  <si>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</si>
  <si>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</si>
  <si>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</si>
  <si>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</si>
  <si>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</si>
  <si>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</si>
  <si>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</si>
  <si>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</si>
  <si>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</si>
  <si>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</si>
  <si>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</si>
  <si>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</si>
  <si>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</si>
  <si>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</si>
  <si>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</si>
  <si>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</si>
  <si>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</si>
  <si>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</si>
  <si>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</si>
  <si>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</si>
  <si>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</si>
  <si>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</si>
  <si>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</si>
  <si>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</si>
  <si>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</si>
  <si>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</si>
  <si>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</si>
  <si>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</si>
  <si>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</si>
  <si>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</si>
  <si>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</si>
  <si>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</si>
  <si>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</si>
  <si>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</si>
  <si>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</si>
  <si>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</si>
  <si>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</si>
  <si>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</si>
  <si>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</si>
  <si>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</si>
  <si>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</si>
  <si>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</si>
  <si>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</si>
  <si>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</si>
  <si>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</si>
  <si>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</si>
  <si>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</si>
  <si>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</si>
  <si>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</si>
  <si>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</si>
  <si>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</si>
  <si>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</si>
  <si>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</si>
  <si>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</si>
  <si>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</si>
  <si>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</si>
  <si>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</si>
  <si>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</si>
  <si>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</si>
  <si>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</si>
  <si>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</si>
  <si>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</si>
  <si>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</si>
  <si>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</si>
  <si>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</si>
  <si>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</si>
  <si>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</si>
  <si>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</si>
  <si>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</si>
  <si>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</si>
  <si>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</si>
  <si>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</si>
  <si>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</si>
  <si>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</si>
  <si>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</si>
  <si>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</si>
  <si>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</si>
  <si>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</si>
  <si>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</si>
  <si>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</si>
  <si>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</si>
  <si>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</si>
  <si>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</si>
  <si>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</si>
  <si>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</si>
  <si>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</si>
  <si>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</si>
  <si>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</si>
  <si>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</si>
  <si>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</si>
  <si>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</si>
  <si>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</si>
  <si>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</si>
  <si>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</si>
  <si>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</si>
  <si>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</si>
  <si>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</si>
  <si>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</si>
  <si>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</si>
  <si>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</si>
  <si>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</si>
  <si>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</si>
  <si>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</si>
  <si>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</si>
  <si>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</si>
  <si>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</si>
  <si>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</si>
  <si>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</si>
  <si>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</si>
  <si>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</si>
  <si>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</si>
  <si>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</si>
  <si>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</si>
  <si>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</si>
  <si>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</si>
  <si>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</si>
  <si>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</si>
  <si>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</si>
  <si>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</si>
  <si>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</si>
  <si>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</si>
  <si>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</si>
  <si>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Утверждено тыс. руб.</t>
  </si>
  <si>
    <t>Утверждено с изменениями тыс. руб.</t>
  </si>
  <si>
    <t>Кассовое</t>
  </si>
  <si>
    <t>%</t>
  </si>
  <si>
    <t>исполнение</t>
  </si>
  <si>
    <t>исп.</t>
  </si>
  <si>
    <t>ОТЧЕТ</t>
  </si>
  <si>
    <t>Основное мероприятие «Повышение эффективности муниципальной службы»</t>
  </si>
  <si>
    <t>МУНИЦИПАЛЬНАЯ ПРОГРАММА СОВЕТСКОГО ГОРОДСКОГО ОКРУГА СТАВРОПОЛЬСКОГО КРАЯ «РАЗВИТИЕ МУНИЦИПАЛЬНОЙ СЛУЖБЫ В СОВЕТСКОМ ГОРОДСКОМ ОКРУГЕ СТАВРОПОЛЬСКОГО КРАЯ»</t>
  </si>
  <si>
    <t>Cтроительство (реконструкция) объектов коммунальной инфраструктуры счет средств местного бюджета</t>
  </si>
  <si>
    <t>07 1 01 S7245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</si>
  <si>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</si>
  <si>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07 2 03 G6420</t>
  </si>
  <si>
    <t>Основное мероприятие "Доступная среда"</t>
  </si>
  <si>
    <t>Проведение работ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</si>
  <si>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09 0 05 00000</t>
  </si>
  <si>
    <t>09 0 05 S0270</t>
  </si>
  <si>
    <t>Предоставление субсидий бюджетным, автономным учреждениям и иным некоммерческим организациям</t>
  </si>
  <si>
    <t>Расходы на строительство библиотеки</t>
  </si>
  <si>
    <t>10 0 02 28100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</si>
  <si>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им.Усанова)</t>
  </si>
  <si>
    <t>10 0 05 00000</t>
  </si>
  <si>
    <t>10 0 05 S6420</t>
  </si>
  <si>
    <t>10 0 05 G6420</t>
  </si>
  <si>
    <t>15 0 02 G6420</t>
  </si>
  <si>
    <t>15 0 03 20100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</si>
  <si>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</si>
  <si>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17 0 02 l0970 </t>
  </si>
  <si>
    <t>Проведение работ по замене оконных блоков в муниципальных образовательных организациях Ставропольского края</t>
  </si>
  <si>
    <t>17 0 02 S6690</t>
  </si>
  <si>
    <t>Проведение работ по капитальному ремонту кровель в муниципальных общеобразовательных организациях</t>
  </si>
  <si>
    <t>17 0 02 S7300</t>
  </si>
  <si>
    <t>Проведение в 2017 году мероприятий по преобразованию муниципальных образований</t>
  </si>
  <si>
    <t>51 5 00 77290</t>
  </si>
  <si>
    <t>Непрограммные расходы исполнительного органа в области культуры</t>
  </si>
  <si>
    <t xml:space="preserve">51 6 00 00000 </t>
  </si>
  <si>
    <t>51 6 00 28100</t>
  </si>
  <si>
    <t>Проведение капитального ремонта зданий и сооружений муниципальных учреждений культуры за счет средств краевого бюджета</t>
  </si>
  <si>
    <t>51 6 00 76660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</si>
  <si>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</si>
  <si>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</si>
  <si>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</si>
  <si>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</si>
  <si>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Прочие непрограммные расходы муниципальных учреждений</t>
  </si>
  <si>
    <t>90 0 00 00000</t>
  </si>
  <si>
    <t>90 0 00 77290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</si>
  <si>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</si>
  <si>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растенееводства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</si>
  <si>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животноводства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</si>
  <si>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Поддержка малых форм хозяйствования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</si>
  <si>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</si>
  <si>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</si>
  <si>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 xml:space="preserve">«Обеспечение безопасности </t>
    </r>
    <r>
      <rPr>
        <sz val="14"/>
        <rFont val="Times New Roman"/>
        <family val="1"/>
        <charset val="204"/>
      </rPr>
      <t>дорожного движения на улично-дорожной сети округа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</si>
  <si>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</si>
  <si>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Обеспечение развития и укрепления материально-технической базы муниципальных домов культуры</t>
  </si>
  <si>
    <t>51 6 00 l4670</t>
  </si>
  <si>
    <t>Капитальный ремонт и ремонт автомобильных дорог общего пользования местного значения за счет средств краевого бюджета</t>
  </si>
  <si>
    <t>04 3 01 76460</t>
  </si>
  <si>
    <t>Капитальный ремонт  и ремонт автомобильных дорог общего пользования местного значения за счет средств местного бюджета</t>
  </si>
  <si>
    <t>04 3 01 S6460</t>
  </si>
  <si>
    <t>Cтроительство (реконструкция) объектов коммунальной инфраструктуры (Строительство водозаборной скважины по ул. Мельничная с. Отказное Советского района Ставропольского края, Советский район)</t>
  </si>
  <si>
    <t>07 1 01 77245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</si>
  <si>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</si>
  <si>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</si>
  <si>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07 1 01 L567М</t>
  </si>
  <si>
    <t>07 1 01 L567Л</t>
  </si>
  <si>
    <t>07 4 00 74970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</si>
  <si>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краевого бюджета</t>
  </si>
  <si>
    <t>09 0 05 70270</t>
  </si>
  <si>
    <t>17 0 04 S6690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</si>
  <si>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</si>
  <si>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</si>
  <si>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Повышение заработной платы работников муниципальных учреждений культуры за счет средств краевого бюджета</t>
  </si>
  <si>
    <t>10 0 03 77090</t>
  </si>
  <si>
    <t>Повышение заработной платы работников муниципальных учреждений культуры за счет средств местного бюджета</t>
  </si>
  <si>
    <t>10 0 03 S7090</t>
  </si>
  <si>
    <t>10 0 04 77090</t>
  </si>
  <si>
    <t>10 0 04 S7090</t>
  </si>
  <si>
    <t>Основное мероприятие "Профессиональная подготовка переподготовка и повышение квалификации"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</si>
  <si>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</si>
  <si>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15 0 04 00000</t>
  </si>
  <si>
    <t>15 0 04 L567Я</t>
  </si>
  <si>
    <t>Непрграммные расходы по возврату средств в бюджет Ставропольского края</t>
  </si>
  <si>
    <t>53 0 00 00000</t>
  </si>
  <si>
    <t>Устойчивое развитие сельских территорий</t>
  </si>
  <si>
    <t>53 0 00 23100</t>
  </si>
  <si>
    <t>Мероприятия по предоставлению молодым семьям социальных выплат на приобретение (строительство) жилья за счет средств краевого бюджета</t>
  </si>
  <si>
    <t>об использовании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 за 9 месяцев 2018 года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</si>
  <si>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</si>
  <si>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4 00 S4970</t>
  </si>
  <si>
    <t>10 0 02 77090</t>
  </si>
  <si>
    <t>10 0 02 S7090</t>
  </si>
  <si>
    <t>Обслуживание государственного (муниципального) долга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</si>
  <si>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</si>
  <si>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>51 5 00 21700</t>
  </si>
  <si>
    <t>Расходы за счет средств резервного фонда Правительства Ставропольского края</t>
  </si>
  <si>
    <t>51 4 00 76900</t>
  </si>
  <si>
    <t>Прочие непрограммные расходы</t>
  </si>
  <si>
    <t>91 0 00 00000</t>
  </si>
  <si>
    <t>Иные расходы на проведение мероприятий в чрезвычайных ситуациях природного и техногенного характера</t>
  </si>
  <si>
    <t>91 0 01 00000</t>
  </si>
  <si>
    <t>Расходы на проведение аварийно-восстановительных работ</t>
  </si>
  <si>
    <t>91 0 01 29010</t>
  </si>
  <si>
    <t>Субсидии управляющим организациям на ремонт кровель многоквартирных домов</t>
  </si>
  <si>
    <t>91 0 01 80050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</si>
</sst>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0" fontId="2" fillId="0" borderId="0" xfId="0" applyFont="1" applyAlignment="1">
      <alignment horizontal="justify" vertical="center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7" fillId="3" borderId="0" xfId="0" applyFont="1" applyFill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justify" vertical="top"/>
      <protection hidden="1"/>
    </xf>
    <xf numFmtId="0" fontId="2" fillId="0" borderId="1" xfId="1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2" fontId="2" fillId="0" borderId="0" xfId="1" applyNumberFormat="1" applyFont="1" applyAlignment="1"/>
    <xf numFmtId="2" fontId="2" fillId="0" borderId="0" xfId="0" applyNumberFormat="1" applyFont="1" applyFill="1" applyBorder="1" applyAlignment="1"/>
    <xf numFmtId="167" fontId="2" fillId="0" borderId="0" xfId="1" applyNumberFormat="1" applyFont="1" applyAlignme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Border="1" applyAlignment="1" applyProtection="1">
      <protection hidden="1"/>
    </xf>
    <xf numFmtId="0" fontId="2" fillId="0" borderId="0" xfId="1" applyFont="1" applyAlignment="1"/>
    <xf numFmtId="167" fontId="7" fillId="0" borderId="0" xfId="1" applyNumberFormat="1" applyFont="1" applyAlignment="1"/>
    <xf numFmtId="0" fontId="1" fillId="0" borderId="0" xfId="1" applyFont="1" applyBorder="1" applyAlignment="1" applyProtection="1">
      <protection hidden="1"/>
    </xf>
    <xf numFmtId="0" fontId="1" fillId="0" borderId="0" xfId="1" applyFont="1" applyAlignment="1"/>
    <xf numFmtId="0" fontId="8" fillId="0" borderId="0" xfId="1" applyFont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164" fontId="7" fillId="0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4" fontId="7" fillId="0" borderId="0" xfId="0" applyNumberFormat="1" applyFont="1" applyFill="1" applyAlignment="1"/>
    <xf numFmtId="164" fontId="5" fillId="0" borderId="0" xfId="1" applyNumberFormat="1" applyFont="1" applyFill="1" applyBorder="1" applyAlignment="1" applyProtection="1">
      <protection hidden="1"/>
    </xf>
    <xf numFmtId="4" fontId="7" fillId="2" borderId="0" xfId="0" applyNumberFormat="1" applyFont="1" applyFill="1" applyAlignment="1"/>
    <xf numFmtId="3" fontId="2" fillId="0" borderId="0" xfId="0" applyNumberFormat="1" applyFont="1" applyFill="1" applyAlignment="1"/>
    <xf numFmtId="2" fontId="7" fillId="0" borderId="0" xfId="0" applyNumberFormat="1" applyFont="1" applyFill="1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Font="1" applyFill="1" applyBorder="1" applyAlignment="1"/>
    <xf numFmtId="0" fontId="7" fillId="3" borderId="0" xfId="1" applyNumberFormat="1" applyFont="1" applyFill="1" applyBorder="1" applyAlignment="1" applyProtection="1">
      <protection hidden="1"/>
    </xf>
    <xf numFmtId="4" fontId="7" fillId="3" borderId="0" xfId="0" applyNumberFormat="1" applyFont="1" applyFill="1" applyBorder="1" applyAlignment="1"/>
    <xf numFmtId="0" fontId="2" fillId="3" borderId="0" xfId="1" applyNumberFormat="1" applyFont="1" applyFill="1" applyBorder="1" applyAlignment="1" applyProtection="1">
      <protection hidden="1"/>
    </xf>
    <xf numFmtId="4" fontId="2" fillId="3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4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Border="1" applyAlignment="1" applyProtection="1">
      <alignment vertical="top"/>
      <protection hidden="1"/>
    </xf>
    <xf numFmtId="164" fontId="2" fillId="2" borderId="0" xfId="1" applyNumberFormat="1" applyFont="1" applyFill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alignment horizontal="left"/>
      <protection hidden="1"/>
    </xf>
    <xf numFmtId="2" fontId="2" fillId="0" borderId="0" xfId="3" applyNumberFormat="1" applyFont="1" applyAlignment="1"/>
    <xf numFmtId="0" fontId="2" fillId="0" borderId="0" xfId="0" applyNumberFormat="1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_tmp" xfId="1"/>
    <cellStyle name="Обычный_Tmp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2"/>
  <sheetViews>
    <sheetView tabSelected="1" view="pageBreakPreview" topLeftCell="A541" zoomScale="84" zoomScaleSheetLayoutView="84" workbookViewId="0">
      <selection activeCell="L530" sqref="L530"/>
    </sheetView>
  </sheetViews>
  <sheetFormatPr defaultRowHeight="12.75"/>
  <cols>
    <col min="1" max="1" width="59.7109375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20.5703125" style="2" customWidth="1"/>
    <col min="11" max="11" width="21.7109375" style="2" customWidth="1"/>
    <col min="12" max="16384" width="9.140625" style="2"/>
  </cols>
  <sheetData>
    <row r="1" spans="1:12" ht="18.75" customHeight="1">
      <c r="A1" s="47"/>
      <c r="B1" s="48"/>
      <c r="C1" s="48"/>
      <c r="D1" s="48"/>
      <c r="E1" s="48"/>
      <c r="F1" s="48"/>
      <c r="G1" s="14"/>
      <c r="H1" s="14"/>
      <c r="I1" s="14"/>
      <c r="J1" s="14"/>
    </row>
    <row r="2" spans="1:12" ht="18.75">
      <c r="A2" s="114" t="s">
        <v>422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80.25" customHeight="1">
      <c r="A3" s="115" t="s">
        <v>503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16.5" customHeight="1">
      <c r="A4" s="5"/>
      <c r="B4" s="6"/>
      <c r="C4" s="7"/>
      <c r="D4" s="7"/>
      <c r="E4" s="5"/>
      <c r="F4" s="5"/>
      <c r="G4" s="1"/>
    </row>
    <row r="5" spans="1:12" ht="18.75" hidden="1">
      <c r="A5" s="9"/>
      <c r="B5" s="10"/>
      <c r="C5" s="11"/>
      <c r="D5" s="11"/>
      <c r="E5" s="9"/>
      <c r="F5" s="12" t="s">
        <v>3</v>
      </c>
      <c r="G5" s="1"/>
    </row>
    <row r="6" spans="1:12" ht="18.75" customHeight="1">
      <c r="A6" s="118" t="s">
        <v>5</v>
      </c>
      <c r="B6" s="118" t="s">
        <v>14</v>
      </c>
      <c r="C6" s="118" t="s">
        <v>4</v>
      </c>
      <c r="D6" s="112" t="s">
        <v>416</v>
      </c>
      <c r="E6" s="119" t="s">
        <v>6</v>
      </c>
      <c r="F6" s="119"/>
      <c r="G6" s="1"/>
      <c r="J6" s="112" t="s">
        <v>417</v>
      </c>
      <c r="K6" s="64" t="s">
        <v>418</v>
      </c>
      <c r="L6" s="65" t="s">
        <v>419</v>
      </c>
    </row>
    <row r="7" spans="1:12" ht="38.25" customHeight="1">
      <c r="A7" s="118"/>
      <c r="B7" s="118"/>
      <c r="C7" s="118"/>
      <c r="D7" s="113"/>
      <c r="E7" s="66" t="s">
        <v>1</v>
      </c>
      <c r="F7" s="66" t="s">
        <v>0</v>
      </c>
      <c r="G7" s="1"/>
      <c r="J7" s="113"/>
      <c r="K7" s="67" t="s">
        <v>420</v>
      </c>
      <c r="L7" s="68" t="s">
        <v>421</v>
      </c>
    </row>
    <row r="8" spans="1:12" ht="18.75">
      <c r="A8" s="8">
        <v>1</v>
      </c>
      <c r="B8" s="8">
        <v>2</v>
      </c>
      <c r="C8" s="8">
        <v>3</v>
      </c>
      <c r="D8" s="8">
        <v>4</v>
      </c>
      <c r="E8" s="13">
        <v>4</v>
      </c>
      <c r="F8" s="13">
        <v>5</v>
      </c>
      <c r="G8" s="1"/>
      <c r="J8" s="70">
        <v>5</v>
      </c>
      <c r="K8" s="70">
        <v>6</v>
      </c>
      <c r="L8" s="70">
        <v>7</v>
      </c>
    </row>
    <row r="9" spans="1:12" ht="116.25" customHeight="1">
      <c r="A9" s="69" t="s">
        <v>424</v>
      </c>
      <c r="B9" s="84" t="s">
        <v>47</v>
      </c>
      <c r="C9" s="85" t="s">
        <v>7</v>
      </c>
      <c r="D9" s="86">
        <f>D10</f>
        <v>180</v>
      </c>
      <c r="E9" s="87" t="e">
        <f>E11+#REF!+E155</f>
        <v>#REF!</v>
      </c>
      <c r="F9" s="87" t="e">
        <f>F11+#REF!+F155</f>
        <v>#REF!</v>
      </c>
      <c r="G9" s="78"/>
      <c r="H9" s="79"/>
      <c r="I9" s="79"/>
      <c r="J9" s="86">
        <f t="shared" ref="J9:K11" si="0">J10</f>
        <v>180</v>
      </c>
      <c r="K9" s="86">
        <f t="shared" si="0"/>
        <v>24</v>
      </c>
      <c r="L9" s="80">
        <f t="shared" ref="L9:L11" si="1">K9/J9*100</f>
        <v>13.333333333333334</v>
      </c>
    </row>
    <row r="10" spans="1:12" ht="40.5" customHeight="1">
      <c r="A10" s="39" t="s">
        <v>423</v>
      </c>
      <c r="B10" s="84" t="s">
        <v>48</v>
      </c>
      <c r="C10" s="85" t="s">
        <v>7</v>
      </c>
      <c r="D10" s="88">
        <f>D11</f>
        <v>180</v>
      </c>
      <c r="E10" s="87"/>
      <c r="F10" s="87"/>
      <c r="G10" s="78"/>
      <c r="H10" s="79"/>
      <c r="I10" s="79"/>
      <c r="J10" s="88">
        <f t="shared" si="0"/>
        <v>180</v>
      </c>
      <c r="K10" s="88">
        <f t="shared" si="0"/>
        <v>24</v>
      </c>
      <c r="L10" s="80">
        <f t="shared" si="1"/>
        <v>13.333333333333334</v>
      </c>
    </row>
    <row r="11" spans="1:12" ht="43.5" customHeight="1">
      <c r="A11" s="63" t="s">
        <v>349</v>
      </c>
      <c r="B11" s="89" t="s">
        <v>49</v>
      </c>
      <c r="C11" s="90" t="s">
        <v>7</v>
      </c>
      <c r="D11" s="87">
        <f>D12</f>
        <v>180</v>
      </c>
      <c r="E11" s="87" t="e">
        <f>#REF!+#REF!+E42+E64+E70+#REF!+#REF!+#REF!+#REF!</f>
        <v>#REF!</v>
      </c>
      <c r="F11" s="87" t="e">
        <f>#REF!+#REF!+F42+F64+F70+#REF!+#REF!+#REF!+#REF!</f>
        <v>#REF!</v>
      </c>
      <c r="G11" s="78"/>
      <c r="H11" s="79"/>
      <c r="I11" s="79"/>
      <c r="J11" s="87">
        <f t="shared" si="0"/>
        <v>180</v>
      </c>
      <c r="K11" s="87">
        <f t="shared" si="0"/>
        <v>24</v>
      </c>
      <c r="L11" s="74">
        <f t="shared" si="1"/>
        <v>13.333333333333334</v>
      </c>
    </row>
    <row r="12" spans="1:12" ht="41.25" customHeight="1">
      <c r="A12" s="19" t="s">
        <v>9</v>
      </c>
      <c r="B12" s="89" t="s">
        <v>49</v>
      </c>
      <c r="C12" s="90">
        <v>200</v>
      </c>
      <c r="D12" s="21">
        <v>180</v>
      </c>
      <c r="E12" s="87">
        <v>21864.3</v>
      </c>
      <c r="F12" s="87">
        <v>19650.97</v>
      </c>
      <c r="G12" s="78"/>
      <c r="H12" s="79"/>
      <c r="I12" s="79"/>
      <c r="J12" s="72">
        <v>180</v>
      </c>
      <c r="K12" s="72">
        <v>24</v>
      </c>
      <c r="L12" s="74">
        <f>K12/J12*100</f>
        <v>13.333333333333334</v>
      </c>
    </row>
    <row r="13" spans="1:12" ht="122.25" customHeight="1">
      <c r="A13" s="37" t="s">
        <v>218</v>
      </c>
      <c r="B13" s="84" t="s">
        <v>219</v>
      </c>
      <c r="C13" s="85" t="s">
        <v>7</v>
      </c>
      <c r="D13" s="91">
        <f>D14+D17+D20</f>
        <v>10656.64</v>
      </c>
      <c r="E13" s="87"/>
      <c r="F13" s="87"/>
      <c r="G13" s="78"/>
      <c r="H13" s="79"/>
      <c r="I13" s="79"/>
      <c r="J13" s="91">
        <f>J14+J17+J20</f>
        <v>11391.67</v>
      </c>
      <c r="K13" s="91">
        <f>K14+K17+K20</f>
        <v>7726.55</v>
      </c>
      <c r="L13" s="80">
        <f t="shared" ref="L13:L61" si="2">K13/J13*100</f>
        <v>67.826315193470322</v>
      </c>
    </row>
    <row r="14" spans="1:12" ht="80.25" customHeight="1">
      <c r="A14" s="33" t="s">
        <v>220</v>
      </c>
      <c r="B14" s="84" t="s">
        <v>221</v>
      </c>
      <c r="C14" s="85" t="s">
        <v>7</v>
      </c>
      <c r="D14" s="91">
        <f>D15</f>
        <v>772.42</v>
      </c>
      <c r="E14" s="87"/>
      <c r="F14" s="87"/>
      <c r="G14" s="78"/>
      <c r="H14" s="79"/>
      <c r="I14" s="79"/>
      <c r="J14" s="91">
        <f>J15</f>
        <v>921.42</v>
      </c>
      <c r="K14" s="91">
        <f>K15</f>
        <v>117.71</v>
      </c>
      <c r="L14" s="80">
        <f t="shared" si="2"/>
        <v>12.774847517961408</v>
      </c>
    </row>
    <row r="15" spans="1:12" ht="59.25" customHeight="1">
      <c r="A15" s="20" t="s">
        <v>414</v>
      </c>
      <c r="B15" s="89" t="s">
        <v>413</v>
      </c>
      <c r="C15" s="90" t="s">
        <v>7</v>
      </c>
      <c r="D15" s="21">
        <f>D16</f>
        <v>772.42</v>
      </c>
      <c r="E15" s="87"/>
      <c r="F15" s="87"/>
      <c r="G15" s="78"/>
      <c r="H15" s="79"/>
      <c r="I15" s="79"/>
      <c r="J15" s="21">
        <f>J16</f>
        <v>921.42</v>
      </c>
      <c r="K15" s="21">
        <f>K16</f>
        <v>117.71</v>
      </c>
      <c r="L15" s="74">
        <f t="shared" si="2"/>
        <v>12.774847517961408</v>
      </c>
    </row>
    <row r="16" spans="1:12" ht="39.75" customHeight="1">
      <c r="A16" s="19" t="s">
        <v>9</v>
      </c>
      <c r="B16" s="89" t="s">
        <v>413</v>
      </c>
      <c r="C16" s="90">
        <v>200</v>
      </c>
      <c r="D16" s="21">
        <v>772.42</v>
      </c>
      <c r="E16" s="87"/>
      <c r="F16" s="87"/>
      <c r="G16" s="78"/>
      <c r="H16" s="79"/>
      <c r="I16" s="79"/>
      <c r="J16" s="79">
        <v>921.42</v>
      </c>
      <c r="K16" s="72">
        <v>117.71</v>
      </c>
      <c r="L16" s="74">
        <f t="shared" si="2"/>
        <v>12.774847517961408</v>
      </c>
    </row>
    <row r="17" spans="1:12" ht="82.5" customHeight="1">
      <c r="A17" s="33" t="s">
        <v>223</v>
      </c>
      <c r="B17" s="84" t="s">
        <v>224</v>
      </c>
      <c r="C17" s="85" t="s">
        <v>7</v>
      </c>
      <c r="D17" s="91">
        <f>D18</f>
        <v>300</v>
      </c>
      <c r="E17" s="87"/>
      <c r="F17" s="87"/>
      <c r="G17" s="78"/>
      <c r="H17" s="79"/>
      <c r="I17" s="79"/>
      <c r="J17" s="91">
        <f>J18</f>
        <v>300</v>
      </c>
      <c r="K17" s="91">
        <f>K18</f>
        <v>150.1</v>
      </c>
      <c r="L17" s="80">
        <f t="shared" si="2"/>
        <v>50.033333333333331</v>
      </c>
    </row>
    <row r="18" spans="1:12" ht="42.75" customHeight="1">
      <c r="A18" s="63" t="s">
        <v>415</v>
      </c>
      <c r="B18" s="89" t="s">
        <v>225</v>
      </c>
      <c r="C18" s="90" t="s">
        <v>7</v>
      </c>
      <c r="D18" s="21">
        <f>D19</f>
        <v>300</v>
      </c>
      <c r="E18" s="87"/>
      <c r="F18" s="87"/>
      <c r="G18" s="78"/>
      <c r="H18" s="79"/>
      <c r="I18" s="79"/>
      <c r="J18" s="21">
        <f>J19</f>
        <v>300</v>
      </c>
      <c r="K18" s="21">
        <f>K19</f>
        <v>150.1</v>
      </c>
      <c r="L18" s="74">
        <f t="shared" si="2"/>
        <v>50.033333333333331</v>
      </c>
    </row>
    <row r="19" spans="1:12" ht="39" customHeight="1">
      <c r="A19" s="19" t="s">
        <v>9</v>
      </c>
      <c r="B19" s="89" t="s">
        <v>225</v>
      </c>
      <c r="C19" s="90">
        <v>200</v>
      </c>
      <c r="D19" s="21">
        <v>300</v>
      </c>
      <c r="E19" s="87"/>
      <c r="F19" s="87"/>
      <c r="G19" s="78"/>
      <c r="H19" s="79"/>
      <c r="I19" s="79"/>
      <c r="J19" s="72">
        <v>300</v>
      </c>
      <c r="K19" s="72">
        <v>150.1</v>
      </c>
      <c r="L19" s="74">
        <f t="shared" si="2"/>
        <v>50.033333333333331</v>
      </c>
    </row>
    <row r="20" spans="1:12" ht="103.5" customHeight="1">
      <c r="A20" s="33" t="s">
        <v>226</v>
      </c>
      <c r="B20" s="84" t="s">
        <v>227</v>
      </c>
      <c r="C20" s="85" t="s">
        <v>7</v>
      </c>
      <c r="D20" s="91">
        <f>D21+D25</f>
        <v>9584.2199999999993</v>
      </c>
      <c r="E20" s="87"/>
      <c r="F20" s="87"/>
      <c r="G20" s="78"/>
      <c r="H20" s="79"/>
      <c r="I20" s="79"/>
      <c r="J20" s="91">
        <f>J21+J25</f>
        <v>10170.25</v>
      </c>
      <c r="K20" s="91">
        <f>K21+K25</f>
        <v>7458.74</v>
      </c>
      <c r="L20" s="80">
        <f t="shared" si="2"/>
        <v>73.338806813991781</v>
      </c>
    </row>
    <row r="21" spans="1:12" ht="37.5" customHeight="1">
      <c r="A21" s="19" t="s">
        <v>15</v>
      </c>
      <c r="B21" s="89" t="s">
        <v>228</v>
      </c>
      <c r="C21" s="90" t="s">
        <v>7</v>
      </c>
      <c r="D21" s="21">
        <f>D22+D23+D24</f>
        <v>856.58</v>
      </c>
      <c r="E21" s="87"/>
      <c r="F21" s="87"/>
      <c r="G21" s="78"/>
      <c r="H21" s="79"/>
      <c r="I21" s="79"/>
      <c r="J21" s="21">
        <f>J22+J23+J24</f>
        <v>918.35</v>
      </c>
      <c r="K21" s="21">
        <f>K22+K23+K24</f>
        <v>635.69000000000005</v>
      </c>
      <c r="L21" s="74">
        <f t="shared" si="2"/>
        <v>69.220885283388682</v>
      </c>
    </row>
    <row r="22" spans="1:12" ht="99.75" customHeight="1">
      <c r="A22" s="4" t="s">
        <v>17</v>
      </c>
      <c r="B22" s="89" t="s">
        <v>228</v>
      </c>
      <c r="C22" s="90">
        <v>100</v>
      </c>
      <c r="D22" s="21">
        <v>343.48</v>
      </c>
      <c r="E22" s="87"/>
      <c r="F22" s="87"/>
      <c r="G22" s="78"/>
      <c r="H22" s="79"/>
      <c r="I22" s="79"/>
      <c r="J22" s="79">
        <v>310.24</v>
      </c>
      <c r="K22" s="72">
        <v>268.49</v>
      </c>
      <c r="L22" s="74">
        <f t="shared" si="2"/>
        <v>86.542676637441986</v>
      </c>
    </row>
    <row r="23" spans="1:12" ht="39" customHeight="1">
      <c r="A23" s="19" t="s">
        <v>9</v>
      </c>
      <c r="B23" s="89" t="s">
        <v>228</v>
      </c>
      <c r="C23" s="90">
        <v>200</v>
      </c>
      <c r="D23" s="21">
        <v>503.1</v>
      </c>
      <c r="E23" s="87"/>
      <c r="F23" s="87"/>
      <c r="G23" s="78"/>
      <c r="H23" s="79"/>
      <c r="I23" s="79"/>
      <c r="J23" s="72">
        <v>598.11</v>
      </c>
      <c r="K23" s="79">
        <v>366.38</v>
      </c>
      <c r="L23" s="74">
        <f t="shared" si="2"/>
        <v>61.256290648877297</v>
      </c>
    </row>
    <row r="24" spans="1:12" ht="18.600000000000001" customHeight="1">
      <c r="A24" s="19" t="s">
        <v>11</v>
      </c>
      <c r="B24" s="89" t="s">
        <v>228</v>
      </c>
      <c r="C24" s="90">
        <v>800</v>
      </c>
      <c r="D24" s="21">
        <v>10</v>
      </c>
      <c r="E24" s="87"/>
      <c r="F24" s="87"/>
      <c r="G24" s="78"/>
      <c r="H24" s="79"/>
      <c r="I24" s="79"/>
      <c r="J24" s="72">
        <v>10</v>
      </c>
      <c r="K24" s="72">
        <v>0.82</v>
      </c>
      <c r="L24" s="74">
        <f t="shared" si="2"/>
        <v>8.1999999999999993</v>
      </c>
    </row>
    <row r="25" spans="1:12" ht="37.5" customHeight="1">
      <c r="A25" s="19" t="s">
        <v>229</v>
      </c>
      <c r="B25" s="89" t="s">
        <v>230</v>
      </c>
      <c r="C25" s="90" t="s">
        <v>7</v>
      </c>
      <c r="D25" s="21">
        <f>D26</f>
        <v>8727.64</v>
      </c>
      <c r="E25" s="87"/>
      <c r="F25" s="87"/>
      <c r="G25" s="78"/>
      <c r="H25" s="79"/>
      <c r="I25" s="79"/>
      <c r="J25" s="21">
        <f t="shared" ref="J25:K25" si="3">J26</f>
        <v>9251.9</v>
      </c>
      <c r="K25" s="21">
        <f t="shared" si="3"/>
        <v>6823.05</v>
      </c>
      <c r="L25" s="74">
        <f t="shared" si="2"/>
        <v>73.747554556361408</v>
      </c>
    </row>
    <row r="26" spans="1:12" ht="100.5" customHeight="1">
      <c r="A26" s="4" t="s">
        <v>17</v>
      </c>
      <c r="B26" s="89" t="s">
        <v>230</v>
      </c>
      <c r="C26" s="90">
        <v>100</v>
      </c>
      <c r="D26" s="21">
        <v>8727.64</v>
      </c>
      <c r="E26" s="92"/>
      <c r="F26" s="92"/>
      <c r="G26" s="76"/>
      <c r="H26" s="77"/>
      <c r="I26" s="77"/>
      <c r="J26" s="72">
        <v>9251.9</v>
      </c>
      <c r="K26" s="79">
        <v>6823.05</v>
      </c>
      <c r="L26" s="74">
        <f t="shared" si="2"/>
        <v>73.747554556361408</v>
      </c>
    </row>
    <row r="27" spans="1:12" ht="158.25" customHeight="1">
      <c r="A27" s="37" t="s">
        <v>214</v>
      </c>
      <c r="B27" s="84" t="s">
        <v>50</v>
      </c>
      <c r="C27" s="85" t="s">
        <v>7</v>
      </c>
      <c r="D27" s="93">
        <f>D28+D33</f>
        <v>3992.1</v>
      </c>
      <c r="E27" s="92">
        <v>654.84</v>
      </c>
      <c r="F27" s="92">
        <v>654.84</v>
      </c>
      <c r="G27" s="76"/>
      <c r="H27" s="77"/>
      <c r="I27" s="77"/>
      <c r="J27" s="93">
        <f>J28+J33</f>
        <v>4100.12</v>
      </c>
      <c r="K27" s="93">
        <f>K28+K33</f>
        <v>2514.1799999999998</v>
      </c>
      <c r="L27" s="80">
        <f t="shared" si="2"/>
        <v>61.31966869262363</v>
      </c>
    </row>
    <row r="28" spans="1:12" ht="73.5" customHeight="1">
      <c r="A28" s="38" t="s">
        <v>309</v>
      </c>
      <c r="B28" s="84" t="s">
        <v>51</v>
      </c>
      <c r="C28" s="85" t="s">
        <v>7</v>
      </c>
      <c r="D28" s="91">
        <f>D29</f>
        <v>3490.1</v>
      </c>
      <c r="E28" s="92"/>
      <c r="F28" s="92"/>
      <c r="G28" s="76"/>
      <c r="H28" s="77"/>
      <c r="I28" s="77"/>
      <c r="J28" s="91">
        <f>J29</f>
        <v>3598.12</v>
      </c>
      <c r="K28" s="91">
        <f>K29</f>
        <v>2384.98</v>
      </c>
      <c r="L28" s="80">
        <f t="shared" si="2"/>
        <v>66.284059453270032</v>
      </c>
    </row>
    <row r="29" spans="1:12" ht="40.5" customHeight="1">
      <c r="A29" s="54" t="s">
        <v>215</v>
      </c>
      <c r="B29" s="89" t="s">
        <v>350</v>
      </c>
      <c r="C29" s="85" t="s">
        <v>7</v>
      </c>
      <c r="D29" s="21">
        <f>D30+D31+D32</f>
        <v>3490.1</v>
      </c>
      <c r="E29" s="92"/>
      <c r="F29" s="92"/>
      <c r="G29" s="76"/>
      <c r="H29" s="77"/>
      <c r="I29" s="77"/>
      <c r="J29" s="21">
        <f>J30+J31+J32</f>
        <v>3598.12</v>
      </c>
      <c r="K29" s="21">
        <f>K30+K31+K32</f>
        <v>2384.98</v>
      </c>
      <c r="L29" s="74">
        <f t="shared" si="2"/>
        <v>66.284059453270032</v>
      </c>
    </row>
    <row r="30" spans="1:12" ht="98.25" customHeight="1">
      <c r="A30" s="4" t="s">
        <v>17</v>
      </c>
      <c r="B30" s="89" t="s">
        <v>350</v>
      </c>
      <c r="C30" s="90">
        <v>100</v>
      </c>
      <c r="D30" s="21">
        <v>2865.6</v>
      </c>
      <c r="E30" s="92"/>
      <c r="F30" s="92"/>
      <c r="G30" s="76"/>
      <c r="H30" s="77"/>
      <c r="I30" s="77"/>
      <c r="J30" s="72">
        <v>2865.6</v>
      </c>
      <c r="K30" s="72">
        <v>1952.1</v>
      </c>
      <c r="L30" s="74">
        <f t="shared" si="2"/>
        <v>68.121859296482413</v>
      </c>
    </row>
    <row r="31" spans="1:12" ht="36.75" customHeight="1">
      <c r="A31" s="19" t="s">
        <v>9</v>
      </c>
      <c r="B31" s="89" t="s">
        <v>350</v>
      </c>
      <c r="C31" s="90">
        <v>200</v>
      </c>
      <c r="D31" s="21">
        <v>609</v>
      </c>
      <c r="E31" s="92"/>
      <c r="F31" s="92"/>
      <c r="G31" s="76"/>
      <c r="H31" s="77"/>
      <c r="I31" s="77"/>
      <c r="J31" s="79">
        <v>717.02</v>
      </c>
      <c r="K31" s="79">
        <v>432.88</v>
      </c>
      <c r="L31" s="74">
        <f t="shared" si="2"/>
        <v>60.372095617974395</v>
      </c>
    </row>
    <row r="32" spans="1:12" ht="30" customHeight="1">
      <c r="A32" s="19" t="s">
        <v>11</v>
      </c>
      <c r="B32" s="89" t="s">
        <v>350</v>
      </c>
      <c r="C32" s="90">
        <v>800</v>
      </c>
      <c r="D32" s="21">
        <v>15.5</v>
      </c>
      <c r="E32" s="92"/>
      <c r="F32" s="92"/>
      <c r="G32" s="76"/>
      <c r="H32" s="77"/>
      <c r="I32" s="77"/>
      <c r="J32" s="72">
        <v>15.5</v>
      </c>
      <c r="K32" s="72">
        <v>0</v>
      </c>
      <c r="L32" s="74">
        <f t="shared" si="2"/>
        <v>0</v>
      </c>
    </row>
    <row r="33" spans="1:12" ht="75.75" customHeight="1">
      <c r="A33" s="55" t="s">
        <v>216</v>
      </c>
      <c r="B33" s="84" t="s">
        <v>351</v>
      </c>
      <c r="C33" s="85" t="s">
        <v>7</v>
      </c>
      <c r="D33" s="91">
        <f>D34+D36</f>
        <v>502</v>
      </c>
      <c r="E33" s="92"/>
      <c r="F33" s="92"/>
      <c r="G33" s="76"/>
      <c r="H33" s="77"/>
      <c r="I33" s="77"/>
      <c r="J33" s="91">
        <f>J34+J36</f>
        <v>502</v>
      </c>
      <c r="K33" s="91">
        <f>K34+K36</f>
        <v>129.19999999999999</v>
      </c>
      <c r="L33" s="80">
        <f t="shared" si="2"/>
        <v>25.737051792828687</v>
      </c>
    </row>
    <row r="34" spans="1:12" ht="79.5" customHeight="1">
      <c r="A34" s="60" t="s">
        <v>217</v>
      </c>
      <c r="B34" s="89" t="s">
        <v>352</v>
      </c>
      <c r="C34" s="90" t="s">
        <v>7</v>
      </c>
      <c r="D34" s="21">
        <f>D35</f>
        <v>492</v>
      </c>
      <c r="E34" s="92"/>
      <c r="F34" s="92"/>
      <c r="G34" s="76"/>
      <c r="H34" s="77"/>
      <c r="I34" s="77"/>
      <c r="J34" s="21">
        <f>J35</f>
        <v>492</v>
      </c>
      <c r="K34" s="21">
        <f>K35</f>
        <v>129.19999999999999</v>
      </c>
      <c r="L34" s="74">
        <f t="shared" si="2"/>
        <v>26.260162601626014</v>
      </c>
    </row>
    <row r="35" spans="1:12" ht="39" customHeight="1">
      <c r="A35" s="4" t="s">
        <v>9</v>
      </c>
      <c r="B35" s="89" t="s">
        <v>352</v>
      </c>
      <c r="C35" s="90">
        <v>200</v>
      </c>
      <c r="D35" s="21">
        <f>250+30+20+32+20+140</f>
        <v>492</v>
      </c>
      <c r="E35" s="92"/>
      <c r="F35" s="92"/>
      <c r="G35" s="76"/>
      <c r="H35" s="77"/>
      <c r="I35" s="77"/>
      <c r="J35" s="72">
        <v>492</v>
      </c>
      <c r="K35" s="72">
        <v>129.19999999999999</v>
      </c>
      <c r="L35" s="74">
        <f t="shared" si="2"/>
        <v>26.260162601626014</v>
      </c>
    </row>
    <row r="36" spans="1:12" ht="37.5" customHeight="1">
      <c r="A36" s="61" t="s">
        <v>410</v>
      </c>
      <c r="B36" s="89" t="s">
        <v>353</v>
      </c>
      <c r="C36" s="90" t="s">
        <v>7</v>
      </c>
      <c r="D36" s="21">
        <f>D37</f>
        <v>10</v>
      </c>
      <c r="E36" s="92"/>
      <c r="F36" s="92"/>
      <c r="G36" s="76"/>
      <c r="H36" s="77"/>
      <c r="I36" s="77"/>
      <c r="J36" s="21">
        <f>J37</f>
        <v>10</v>
      </c>
      <c r="K36" s="21">
        <f>K37</f>
        <v>0</v>
      </c>
      <c r="L36" s="74">
        <f t="shared" si="2"/>
        <v>0</v>
      </c>
    </row>
    <row r="37" spans="1:12" ht="39" customHeight="1">
      <c r="A37" s="19" t="s">
        <v>9</v>
      </c>
      <c r="B37" s="89" t="s">
        <v>353</v>
      </c>
      <c r="C37" s="90">
        <v>200</v>
      </c>
      <c r="D37" s="21">
        <v>10</v>
      </c>
      <c r="E37" s="92"/>
      <c r="F37" s="92"/>
      <c r="G37" s="76"/>
      <c r="H37" s="77"/>
      <c r="I37" s="77"/>
      <c r="J37" s="72">
        <v>10</v>
      </c>
      <c r="K37" s="72">
        <v>0</v>
      </c>
      <c r="L37" s="74">
        <f t="shared" si="2"/>
        <v>0</v>
      </c>
    </row>
    <row r="38" spans="1:12" ht="141.75" customHeight="1">
      <c r="A38" s="37" t="s">
        <v>469</v>
      </c>
      <c r="B38" s="84" t="s">
        <v>52</v>
      </c>
      <c r="C38" s="85" t="s">
        <v>7</v>
      </c>
      <c r="D38" s="86">
        <f>D39+D47+D43+D55</f>
        <v>30396.5</v>
      </c>
      <c r="E38" s="92">
        <v>10224.94</v>
      </c>
      <c r="F38" s="92">
        <v>9880.4</v>
      </c>
      <c r="G38" s="76"/>
      <c r="H38" s="77"/>
      <c r="I38" s="77"/>
      <c r="J38" s="86">
        <f>J39+J47+J43+J55</f>
        <v>52645.499999999993</v>
      </c>
      <c r="K38" s="86">
        <f>K39+K47+K43+K55</f>
        <v>34458.689999999995</v>
      </c>
      <c r="L38" s="80">
        <f t="shared" si="2"/>
        <v>65.454198364532573</v>
      </c>
    </row>
    <row r="39" spans="1:12" ht="103.5" customHeight="1">
      <c r="A39" s="39" t="s">
        <v>374</v>
      </c>
      <c r="B39" s="84" t="s">
        <v>354</v>
      </c>
      <c r="C39" s="85" t="s">
        <v>7</v>
      </c>
      <c r="D39" s="86">
        <f>D40</f>
        <v>9317</v>
      </c>
      <c r="E39" s="92"/>
      <c r="F39" s="92"/>
      <c r="G39" s="76"/>
      <c r="H39" s="77"/>
      <c r="I39" s="77"/>
      <c r="J39" s="86">
        <f>J40</f>
        <v>9328.77</v>
      </c>
      <c r="K39" s="86">
        <f>K40</f>
        <v>8064.63</v>
      </c>
      <c r="L39" s="80">
        <f t="shared" si="2"/>
        <v>86.449017394576131</v>
      </c>
    </row>
    <row r="40" spans="1:12" ht="64.5" customHeight="1">
      <c r="A40" s="54" t="s">
        <v>375</v>
      </c>
      <c r="B40" s="89" t="s">
        <v>355</v>
      </c>
      <c r="C40" s="90" t="s">
        <v>7</v>
      </c>
      <c r="D40" s="108">
        <f>D41</f>
        <v>9317</v>
      </c>
      <c r="E40" s="87"/>
      <c r="F40" s="87"/>
      <c r="G40" s="81"/>
      <c r="H40" s="82"/>
      <c r="I40" s="82"/>
      <c r="J40" s="108">
        <f>J41</f>
        <v>9328.77</v>
      </c>
      <c r="K40" s="108">
        <f>K41</f>
        <v>8064.63</v>
      </c>
      <c r="L40" s="74">
        <f t="shared" si="2"/>
        <v>86.449017394576131</v>
      </c>
    </row>
    <row r="41" spans="1:12" ht="57" customHeight="1">
      <c r="A41" s="19" t="s">
        <v>376</v>
      </c>
      <c r="B41" s="89" t="s">
        <v>356</v>
      </c>
      <c r="C41" s="90" t="s">
        <v>7</v>
      </c>
      <c r="D41" s="21">
        <f>D42</f>
        <v>9317</v>
      </c>
      <c r="E41" s="92">
        <v>2626.56</v>
      </c>
      <c r="F41" s="21">
        <v>2626.56</v>
      </c>
      <c r="G41" s="76"/>
      <c r="H41" s="77"/>
      <c r="I41" s="77"/>
      <c r="J41" s="21">
        <f t="shared" ref="J41:K41" si="4">J42</f>
        <v>9328.77</v>
      </c>
      <c r="K41" s="21">
        <f t="shared" si="4"/>
        <v>8064.63</v>
      </c>
      <c r="L41" s="74">
        <f t="shared" si="2"/>
        <v>86.449017394576131</v>
      </c>
    </row>
    <row r="42" spans="1:12" ht="39.75" customHeight="1">
      <c r="A42" s="25" t="s">
        <v>9</v>
      </c>
      <c r="B42" s="89" t="s">
        <v>356</v>
      </c>
      <c r="C42" s="90">
        <v>200</v>
      </c>
      <c r="D42" s="87">
        <v>9317</v>
      </c>
      <c r="E42" s="87" t="e">
        <f>E62+E63+#REF!</f>
        <v>#REF!</v>
      </c>
      <c r="F42" s="87" t="e">
        <f>F62+F63+#REF!</f>
        <v>#REF!</v>
      </c>
      <c r="G42" s="76"/>
      <c r="H42" s="77"/>
      <c r="I42" s="77"/>
      <c r="J42" s="79">
        <v>9328.77</v>
      </c>
      <c r="K42" s="79">
        <v>8064.63</v>
      </c>
      <c r="L42" s="74">
        <f t="shared" si="2"/>
        <v>86.449017394576131</v>
      </c>
    </row>
    <row r="43" spans="1:12" ht="57.75" customHeight="1">
      <c r="A43" s="56" t="s">
        <v>343</v>
      </c>
      <c r="B43" s="84" t="s">
        <v>357</v>
      </c>
      <c r="C43" s="85" t="s">
        <v>7</v>
      </c>
      <c r="D43" s="88">
        <f>D44</f>
        <v>800</v>
      </c>
      <c r="E43" s="87"/>
      <c r="F43" s="87"/>
      <c r="G43" s="76"/>
      <c r="H43" s="77"/>
      <c r="I43" s="77"/>
      <c r="J43" s="88">
        <f t="shared" ref="J43:K44" si="5">J44</f>
        <v>116.71</v>
      </c>
      <c r="K43" s="88">
        <f t="shared" si="5"/>
        <v>116.71</v>
      </c>
      <c r="L43" s="80">
        <f t="shared" si="2"/>
        <v>100</v>
      </c>
    </row>
    <row r="44" spans="1:12" ht="42" customHeight="1">
      <c r="A44" s="25" t="s">
        <v>344</v>
      </c>
      <c r="B44" s="89" t="s">
        <v>377</v>
      </c>
      <c r="C44" s="90" t="s">
        <v>7</v>
      </c>
      <c r="D44" s="87">
        <f>D45</f>
        <v>800</v>
      </c>
      <c r="E44" s="87"/>
      <c r="F44" s="87"/>
      <c r="G44" s="76"/>
      <c r="H44" s="77"/>
      <c r="I44" s="77"/>
      <c r="J44" s="87">
        <f t="shared" si="5"/>
        <v>116.71</v>
      </c>
      <c r="K44" s="87">
        <f t="shared" si="5"/>
        <v>116.71</v>
      </c>
      <c r="L44" s="74">
        <f t="shared" si="2"/>
        <v>100</v>
      </c>
    </row>
    <row r="45" spans="1:12" ht="21.75" customHeight="1">
      <c r="A45" s="25" t="s">
        <v>378</v>
      </c>
      <c r="B45" s="89" t="s">
        <v>363</v>
      </c>
      <c r="C45" s="90" t="s">
        <v>7</v>
      </c>
      <c r="D45" s="87">
        <f>D46</f>
        <v>800</v>
      </c>
      <c r="E45" s="87"/>
      <c r="F45" s="87"/>
      <c r="G45" s="76"/>
      <c r="H45" s="77"/>
      <c r="I45" s="77"/>
      <c r="J45" s="87">
        <v>116.71</v>
      </c>
      <c r="K45" s="87">
        <v>116.71</v>
      </c>
      <c r="L45" s="74">
        <f t="shared" si="2"/>
        <v>100</v>
      </c>
    </row>
    <row r="46" spans="1:12" ht="63.75" customHeight="1">
      <c r="A46" s="25" t="s">
        <v>222</v>
      </c>
      <c r="B46" s="89" t="s">
        <v>363</v>
      </c>
      <c r="C46" s="90">
        <v>400</v>
      </c>
      <c r="D46" s="87">
        <v>800</v>
      </c>
      <c r="E46" s="87"/>
      <c r="F46" s="87"/>
      <c r="G46" s="76"/>
      <c r="H46" s="77"/>
      <c r="I46" s="77"/>
      <c r="J46" s="72">
        <v>800</v>
      </c>
      <c r="K46" s="72">
        <v>0</v>
      </c>
      <c r="L46" s="74">
        <f t="shared" si="2"/>
        <v>0</v>
      </c>
    </row>
    <row r="47" spans="1:12" ht="44.25" customHeight="1">
      <c r="A47" s="37" t="s">
        <v>379</v>
      </c>
      <c r="B47" s="109" t="s">
        <v>358</v>
      </c>
      <c r="C47" s="85" t="s">
        <v>7</v>
      </c>
      <c r="D47" s="88">
        <f>D48</f>
        <v>19066.5</v>
      </c>
      <c r="E47" s="87"/>
      <c r="F47" s="87"/>
      <c r="G47" s="76"/>
      <c r="H47" s="77"/>
      <c r="I47" s="77"/>
      <c r="J47" s="88">
        <f t="shared" ref="J47:K49" si="6">J48</f>
        <v>41272.629999999997</v>
      </c>
      <c r="K47" s="88">
        <f t="shared" si="6"/>
        <v>26157.4</v>
      </c>
      <c r="L47" s="80">
        <f t="shared" si="2"/>
        <v>63.377109721381956</v>
      </c>
    </row>
    <row r="48" spans="1:12" ht="38.25" customHeight="1">
      <c r="A48" s="4" t="s">
        <v>380</v>
      </c>
      <c r="B48" s="89" t="s">
        <v>359</v>
      </c>
      <c r="C48" s="90" t="s">
        <v>7</v>
      </c>
      <c r="D48" s="87">
        <f>D49+D51+D53</f>
        <v>19066.5</v>
      </c>
      <c r="E48" s="87"/>
      <c r="F48" s="87"/>
      <c r="G48" s="76"/>
      <c r="H48" s="77"/>
      <c r="I48" s="77"/>
      <c r="J48" s="87">
        <f t="shared" ref="J48:K48" si="7">J49+J51+J53</f>
        <v>41272.629999999997</v>
      </c>
      <c r="K48" s="87">
        <f t="shared" si="7"/>
        <v>26157.4</v>
      </c>
      <c r="L48" s="74">
        <f t="shared" si="2"/>
        <v>63.377109721381956</v>
      </c>
    </row>
    <row r="49" spans="1:12" ht="63.75" customHeight="1">
      <c r="A49" s="4" t="s">
        <v>381</v>
      </c>
      <c r="B49" s="89" t="s">
        <v>364</v>
      </c>
      <c r="C49" s="90" t="s">
        <v>7</v>
      </c>
      <c r="D49" s="87">
        <f>D50</f>
        <v>19066.5</v>
      </c>
      <c r="E49" s="87"/>
      <c r="F49" s="87"/>
      <c r="G49" s="76"/>
      <c r="H49" s="77"/>
      <c r="I49" s="77"/>
      <c r="J49" s="87">
        <f t="shared" si="6"/>
        <v>25417.74</v>
      </c>
      <c r="K49" s="87">
        <f t="shared" si="6"/>
        <v>17803.45</v>
      </c>
      <c r="L49" s="74">
        <f t="shared" si="2"/>
        <v>70.043402757286842</v>
      </c>
    </row>
    <row r="50" spans="1:12" ht="40.5" customHeight="1">
      <c r="A50" s="4" t="s">
        <v>9</v>
      </c>
      <c r="B50" s="89" t="s">
        <v>364</v>
      </c>
      <c r="C50" s="90">
        <v>200</v>
      </c>
      <c r="D50" s="87">
        <v>19066.5</v>
      </c>
      <c r="E50" s="87"/>
      <c r="F50" s="87"/>
      <c r="G50" s="76"/>
      <c r="H50" s="77"/>
      <c r="I50" s="77"/>
      <c r="J50" s="79">
        <v>25417.74</v>
      </c>
      <c r="K50" s="79">
        <v>17803.45</v>
      </c>
      <c r="L50" s="74">
        <f t="shared" si="2"/>
        <v>70.043402757286842</v>
      </c>
    </row>
    <row r="51" spans="1:12" ht="66" customHeight="1">
      <c r="A51" s="4" t="s">
        <v>472</v>
      </c>
      <c r="B51" s="89" t="s">
        <v>473</v>
      </c>
      <c r="C51" s="90"/>
      <c r="D51" s="87">
        <f>D52</f>
        <v>0</v>
      </c>
      <c r="E51" s="87"/>
      <c r="F51" s="87"/>
      <c r="G51" s="76"/>
      <c r="H51" s="77"/>
      <c r="I51" s="77"/>
      <c r="J51" s="87">
        <f t="shared" ref="J51:K51" si="8">J52</f>
        <v>12404.18</v>
      </c>
      <c r="K51" s="87">
        <f t="shared" si="8"/>
        <v>5673.17</v>
      </c>
      <c r="L51" s="74">
        <f t="shared" si="2"/>
        <v>45.735953525343874</v>
      </c>
    </row>
    <row r="52" spans="1:12" ht="40.5" customHeight="1">
      <c r="A52" s="4" t="s">
        <v>9</v>
      </c>
      <c r="B52" s="89" t="s">
        <v>473</v>
      </c>
      <c r="C52" s="90">
        <v>200</v>
      </c>
      <c r="D52" s="87">
        <v>0</v>
      </c>
      <c r="E52" s="87"/>
      <c r="F52" s="87"/>
      <c r="G52" s="76"/>
      <c r="H52" s="77"/>
      <c r="I52" s="77"/>
      <c r="J52" s="79">
        <v>12404.18</v>
      </c>
      <c r="K52" s="72">
        <v>5673.17</v>
      </c>
      <c r="L52" s="74">
        <f t="shared" si="2"/>
        <v>45.735953525343874</v>
      </c>
    </row>
    <row r="53" spans="1:12" ht="59.25" customHeight="1">
      <c r="A53" s="4" t="s">
        <v>474</v>
      </c>
      <c r="B53" s="89" t="s">
        <v>475</v>
      </c>
      <c r="C53" s="90"/>
      <c r="D53" s="87">
        <f>D54</f>
        <v>0</v>
      </c>
      <c r="E53" s="87"/>
      <c r="F53" s="87"/>
      <c r="G53" s="76"/>
      <c r="H53" s="77"/>
      <c r="I53" s="77"/>
      <c r="J53" s="87">
        <f t="shared" ref="J53:K53" si="9">J54</f>
        <v>3450.71</v>
      </c>
      <c r="K53" s="87">
        <f t="shared" si="9"/>
        <v>2680.78</v>
      </c>
      <c r="L53" s="74">
        <f t="shared" si="2"/>
        <v>77.687780195959675</v>
      </c>
    </row>
    <row r="54" spans="1:12" ht="40.5" customHeight="1">
      <c r="A54" s="4" t="s">
        <v>9</v>
      </c>
      <c r="B54" s="89" t="s">
        <v>475</v>
      </c>
      <c r="C54" s="90">
        <v>200</v>
      </c>
      <c r="D54" s="87">
        <v>0</v>
      </c>
      <c r="E54" s="87"/>
      <c r="F54" s="87"/>
      <c r="G54" s="76"/>
      <c r="H54" s="77"/>
      <c r="I54" s="77"/>
      <c r="J54" s="79">
        <v>3450.71</v>
      </c>
      <c r="K54" s="72">
        <v>2680.78</v>
      </c>
      <c r="L54" s="74">
        <f t="shared" si="2"/>
        <v>77.687780195959675</v>
      </c>
    </row>
    <row r="55" spans="1:12" ht="78" customHeight="1">
      <c r="A55" s="56" t="s">
        <v>231</v>
      </c>
      <c r="B55" s="84" t="s">
        <v>360</v>
      </c>
      <c r="C55" s="85" t="s">
        <v>7</v>
      </c>
      <c r="D55" s="88">
        <f>D56</f>
        <v>1213</v>
      </c>
      <c r="E55" s="87"/>
      <c r="F55" s="87"/>
      <c r="G55" s="76"/>
      <c r="H55" s="77"/>
      <c r="I55" s="77"/>
      <c r="J55" s="88">
        <f t="shared" ref="J55:K55" si="10">J56</f>
        <v>1927.3899999999999</v>
      </c>
      <c r="K55" s="88">
        <f t="shared" si="10"/>
        <v>119.95</v>
      </c>
      <c r="L55" s="80">
        <f t="shared" si="2"/>
        <v>6.2234420641385508</v>
      </c>
    </row>
    <row r="56" spans="1:12" ht="61.5" customHeight="1">
      <c r="A56" s="54" t="s">
        <v>468</v>
      </c>
      <c r="B56" s="89" t="s">
        <v>361</v>
      </c>
      <c r="C56" s="90" t="s">
        <v>7</v>
      </c>
      <c r="D56" s="87">
        <f>D57+D60</f>
        <v>1213</v>
      </c>
      <c r="E56" s="87"/>
      <c r="F56" s="87"/>
      <c r="G56" s="81"/>
      <c r="H56" s="82"/>
      <c r="I56" s="82"/>
      <c r="J56" s="87">
        <f t="shared" ref="J56:K56" si="11">J57+J60</f>
        <v>1927.3899999999999</v>
      </c>
      <c r="K56" s="87">
        <f t="shared" si="11"/>
        <v>119.95</v>
      </c>
      <c r="L56" s="74">
        <f t="shared" si="2"/>
        <v>6.2234420641385508</v>
      </c>
    </row>
    <row r="57" spans="1:12" ht="43.5" customHeight="1">
      <c r="A57" s="28" t="s">
        <v>382</v>
      </c>
      <c r="B57" s="89" t="s">
        <v>365</v>
      </c>
      <c r="C57" s="90" t="s">
        <v>7</v>
      </c>
      <c r="D57" s="87">
        <f>D59+D58</f>
        <v>1013</v>
      </c>
      <c r="E57" s="87"/>
      <c r="F57" s="87"/>
      <c r="G57" s="76"/>
      <c r="H57" s="77"/>
      <c r="I57" s="77"/>
      <c r="J57" s="87">
        <f t="shared" ref="J57:K57" si="12">J59+J58</f>
        <v>1013</v>
      </c>
      <c r="K57" s="87">
        <f t="shared" si="12"/>
        <v>0</v>
      </c>
      <c r="L57" s="74">
        <f t="shared" si="2"/>
        <v>0</v>
      </c>
    </row>
    <row r="58" spans="1:12" ht="43.5" customHeight="1">
      <c r="A58" s="4" t="s">
        <v>9</v>
      </c>
      <c r="B58" s="89" t="s">
        <v>365</v>
      </c>
      <c r="C58" s="90">
        <v>200</v>
      </c>
      <c r="D58" s="87">
        <v>0</v>
      </c>
      <c r="E58" s="87"/>
      <c r="F58" s="87"/>
      <c r="G58" s="76"/>
      <c r="H58" s="77"/>
      <c r="I58" s="77"/>
      <c r="J58" s="87">
        <v>1013</v>
      </c>
      <c r="K58" s="87">
        <v>0</v>
      </c>
      <c r="L58" s="74">
        <f t="shared" si="2"/>
        <v>0</v>
      </c>
    </row>
    <row r="59" spans="1:12" ht="60" customHeight="1">
      <c r="A59" s="29" t="s">
        <v>46</v>
      </c>
      <c r="B59" s="89" t="s">
        <v>365</v>
      </c>
      <c r="C59" s="90">
        <v>600</v>
      </c>
      <c r="D59" s="87">
        <v>1013</v>
      </c>
      <c r="E59" s="87"/>
      <c r="F59" s="87"/>
      <c r="G59" s="76"/>
      <c r="H59" s="77"/>
      <c r="I59" s="77"/>
      <c r="J59" s="72">
        <v>0</v>
      </c>
      <c r="K59" s="72">
        <v>0</v>
      </c>
      <c r="L59" s="74">
        <v>0</v>
      </c>
    </row>
    <row r="60" spans="1:12" ht="41.25" customHeight="1">
      <c r="A60" s="29" t="s">
        <v>383</v>
      </c>
      <c r="B60" s="89" t="s">
        <v>384</v>
      </c>
      <c r="C60" s="90" t="s">
        <v>7</v>
      </c>
      <c r="D60" s="87">
        <f>D61</f>
        <v>200</v>
      </c>
      <c r="E60" s="87"/>
      <c r="F60" s="87"/>
      <c r="G60" s="76"/>
      <c r="H60" s="77"/>
      <c r="I60" s="77"/>
      <c r="J60" s="87">
        <f t="shared" ref="J60:K60" si="13">J61</f>
        <v>914.39</v>
      </c>
      <c r="K60" s="87">
        <f t="shared" si="13"/>
        <v>119.95</v>
      </c>
      <c r="L60" s="74">
        <f t="shared" si="2"/>
        <v>13.118034974135764</v>
      </c>
    </row>
    <row r="61" spans="1:12" ht="42.75" customHeight="1">
      <c r="A61" s="4" t="s">
        <v>9</v>
      </c>
      <c r="B61" s="89" t="s">
        <v>384</v>
      </c>
      <c r="C61" s="90">
        <v>600</v>
      </c>
      <c r="D61" s="87">
        <v>200</v>
      </c>
      <c r="E61" s="87"/>
      <c r="F61" s="87"/>
      <c r="G61" s="76"/>
      <c r="H61" s="77"/>
      <c r="I61" s="77"/>
      <c r="J61" s="72">
        <v>914.39</v>
      </c>
      <c r="K61" s="72">
        <v>119.95</v>
      </c>
      <c r="L61" s="74">
        <f t="shared" si="2"/>
        <v>13.118034974135764</v>
      </c>
    </row>
    <row r="62" spans="1:12" ht="121.5" customHeight="1">
      <c r="A62" s="37" t="s">
        <v>232</v>
      </c>
      <c r="B62" s="84" t="s">
        <v>53</v>
      </c>
      <c r="C62" s="85" t="s">
        <v>7</v>
      </c>
      <c r="D62" s="88">
        <f>D63+D74+D67</f>
        <v>7634.54</v>
      </c>
      <c r="E62" s="92">
        <v>25087.35</v>
      </c>
      <c r="F62" s="92">
        <v>24518.36</v>
      </c>
      <c r="G62" s="76"/>
      <c r="H62" s="77"/>
      <c r="I62" s="77"/>
      <c r="J62" s="88">
        <f t="shared" ref="J62:K62" si="14">J63+J74+J67</f>
        <v>10802.95</v>
      </c>
      <c r="K62" s="88">
        <f t="shared" si="14"/>
        <v>5054.2699999999995</v>
      </c>
      <c r="L62" s="80">
        <f>K62/J62*100</f>
        <v>46.786016782452933</v>
      </c>
    </row>
    <row r="63" spans="1:12" ht="81" customHeight="1">
      <c r="A63" s="33" t="s">
        <v>242</v>
      </c>
      <c r="B63" s="84" t="s">
        <v>54</v>
      </c>
      <c r="C63" s="85" t="s">
        <v>7</v>
      </c>
      <c r="D63" s="86">
        <f>D64</f>
        <v>10</v>
      </c>
      <c r="E63" s="92">
        <v>4250.6399999999994</v>
      </c>
      <c r="F63" s="92">
        <v>5580.95</v>
      </c>
      <c r="G63" s="76"/>
      <c r="H63" s="77"/>
      <c r="I63" s="77"/>
      <c r="J63" s="86">
        <f t="shared" ref="J63:K65" si="15">J64</f>
        <v>0</v>
      </c>
      <c r="K63" s="86">
        <f t="shared" si="15"/>
        <v>0</v>
      </c>
      <c r="L63" s="80">
        <v>0</v>
      </c>
    </row>
    <row r="64" spans="1:12" ht="63.75" customHeight="1">
      <c r="A64" s="58" t="s">
        <v>467</v>
      </c>
      <c r="B64" s="89" t="s">
        <v>55</v>
      </c>
      <c r="C64" s="90" t="s">
        <v>7</v>
      </c>
      <c r="D64" s="87">
        <f>D65</f>
        <v>10</v>
      </c>
      <c r="E64" s="87" t="e">
        <f>#REF!+#REF!+E69</f>
        <v>#REF!</v>
      </c>
      <c r="F64" s="87" t="e">
        <f>#REF!+#REF!+F69</f>
        <v>#REF!</v>
      </c>
      <c r="G64" s="81"/>
      <c r="H64" s="82"/>
      <c r="I64" s="82"/>
      <c r="J64" s="87">
        <f t="shared" si="15"/>
        <v>0</v>
      </c>
      <c r="K64" s="87">
        <f t="shared" si="15"/>
        <v>0</v>
      </c>
      <c r="L64" s="74">
        <v>0</v>
      </c>
    </row>
    <row r="65" spans="1:12" ht="42" customHeight="1">
      <c r="A65" s="18" t="s">
        <v>36</v>
      </c>
      <c r="B65" s="89" t="s">
        <v>233</v>
      </c>
      <c r="C65" s="90" t="s">
        <v>7</v>
      </c>
      <c r="D65" s="87">
        <f>D66</f>
        <v>10</v>
      </c>
      <c r="E65" s="87"/>
      <c r="F65" s="87"/>
      <c r="G65" s="76"/>
      <c r="H65" s="77"/>
      <c r="I65" s="77"/>
      <c r="J65" s="87">
        <f t="shared" si="15"/>
        <v>0</v>
      </c>
      <c r="K65" s="87">
        <f t="shared" si="15"/>
        <v>0</v>
      </c>
      <c r="L65" s="74">
        <v>0</v>
      </c>
    </row>
    <row r="66" spans="1:12" ht="42.75" customHeight="1">
      <c r="A66" s="18" t="s">
        <v>9</v>
      </c>
      <c r="B66" s="89" t="s">
        <v>233</v>
      </c>
      <c r="C66" s="90">
        <v>200</v>
      </c>
      <c r="D66" s="87">
        <v>10</v>
      </c>
      <c r="E66" s="87"/>
      <c r="F66" s="87"/>
      <c r="G66" s="81"/>
      <c r="H66" s="82"/>
      <c r="I66" s="82"/>
      <c r="J66" s="72">
        <v>0</v>
      </c>
      <c r="K66" s="72">
        <v>0</v>
      </c>
      <c r="L66" s="74">
        <v>0</v>
      </c>
    </row>
    <row r="67" spans="1:12" ht="60" customHeight="1">
      <c r="A67" s="40" t="s">
        <v>234</v>
      </c>
      <c r="B67" s="84" t="s">
        <v>57</v>
      </c>
      <c r="C67" s="85" t="s">
        <v>7</v>
      </c>
      <c r="D67" s="88">
        <f>D68+D71</f>
        <v>170</v>
      </c>
      <c r="E67" s="87"/>
      <c r="F67" s="87"/>
      <c r="G67" s="81"/>
      <c r="H67" s="82"/>
      <c r="I67" s="82"/>
      <c r="J67" s="88">
        <f t="shared" ref="J67:K67" si="16">J68+J71</f>
        <v>30</v>
      </c>
      <c r="K67" s="88">
        <f t="shared" si="16"/>
        <v>21.12</v>
      </c>
      <c r="L67" s="80">
        <f t="shared" ref="L67" si="17">K67/J67*100</f>
        <v>70.400000000000006</v>
      </c>
    </row>
    <row r="68" spans="1:12" ht="60.75" customHeight="1">
      <c r="A68" s="18" t="s">
        <v>235</v>
      </c>
      <c r="B68" s="89" t="s">
        <v>58</v>
      </c>
      <c r="C68" s="90" t="s">
        <v>7</v>
      </c>
      <c r="D68" s="87">
        <f>D69</f>
        <v>140</v>
      </c>
      <c r="E68" s="87"/>
      <c r="F68" s="87"/>
      <c r="G68" s="81"/>
      <c r="H68" s="82"/>
      <c r="I68" s="82"/>
      <c r="J68" s="87">
        <f t="shared" ref="J68:K69" si="18">J69</f>
        <v>0</v>
      </c>
      <c r="K68" s="87">
        <f t="shared" si="18"/>
        <v>0</v>
      </c>
      <c r="L68" s="74">
        <v>0</v>
      </c>
    </row>
    <row r="69" spans="1:12" ht="38.25" customHeight="1">
      <c r="A69" s="19" t="s">
        <v>41</v>
      </c>
      <c r="B69" s="89" t="s">
        <v>236</v>
      </c>
      <c r="C69" s="90" t="s">
        <v>7</v>
      </c>
      <c r="D69" s="87">
        <f>D70</f>
        <v>140</v>
      </c>
      <c r="E69" s="92">
        <v>135.83000000000001</v>
      </c>
      <c r="F69" s="92">
        <v>131.53</v>
      </c>
      <c r="G69" s="76"/>
      <c r="H69" s="77"/>
      <c r="I69" s="77"/>
      <c r="J69" s="87">
        <f t="shared" si="18"/>
        <v>0</v>
      </c>
      <c r="K69" s="87">
        <f t="shared" si="18"/>
        <v>0</v>
      </c>
      <c r="L69" s="74">
        <v>0</v>
      </c>
    </row>
    <row r="70" spans="1:12" ht="23.25" customHeight="1">
      <c r="A70" s="18" t="s">
        <v>11</v>
      </c>
      <c r="B70" s="89" t="s">
        <v>236</v>
      </c>
      <c r="C70" s="90">
        <v>800</v>
      </c>
      <c r="D70" s="87">
        <v>140</v>
      </c>
      <c r="E70" s="87" t="e">
        <f>#REF!+#REF!+E98</f>
        <v>#REF!</v>
      </c>
      <c r="F70" s="87" t="e">
        <f>#REF!+#REF!+F98</f>
        <v>#REF!</v>
      </c>
      <c r="G70" s="76"/>
      <c r="H70" s="77"/>
      <c r="I70" s="77"/>
      <c r="J70" s="72">
        <v>0</v>
      </c>
      <c r="K70" s="72">
        <v>0</v>
      </c>
      <c r="L70" s="74">
        <v>0</v>
      </c>
    </row>
    <row r="71" spans="1:12" ht="56.25">
      <c r="A71" s="18" t="s">
        <v>466</v>
      </c>
      <c r="B71" s="89" t="s">
        <v>237</v>
      </c>
      <c r="C71" s="90" t="s">
        <v>7</v>
      </c>
      <c r="D71" s="87">
        <f>D72</f>
        <v>30</v>
      </c>
      <c r="E71" s="87"/>
      <c r="F71" s="87"/>
      <c r="G71" s="81"/>
      <c r="H71" s="82"/>
      <c r="I71" s="82"/>
      <c r="J71" s="87">
        <f t="shared" ref="J71:K72" si="19">J72</f>
        <v>30</v>
      </c>
      <c r="K71" s="87">
        <f t="shared" si="19"/>
        <v>21.12</v>
      </c>
      <c r="L71" s="74">
        <f t="shared" ref="L71:L73" si="20">K71/J71*100</f>
        <v>70.400000000000006</v>
      </c>
    </row>
    <row r="72" spans="1:12" ht="75">
      <c r="A72" s="18" t="s">
        <v>56</v>
      </c>
      <c r="B72" s="89" t="s">
        <v>238</v>
      </c>
      <c r="C72" s="90" t="s">
        <v>7</v>
      </c>
      <c r="D72" s="87">
        <f>D73</f>
        <v>30</v>
      </c>
      <c r="E72" s="87"/>
      <c r="F72" s="87"/>
      <c r="G72" s="76"/>
      <c r="H72" s="77"/>
      <c r="I72" s="77"/>
      <c r="J72" s="87">
        <f t="shared" si="19"/>
        <v>30</v>
      </c>
      <c r="K72" s="87">
        <f t="shared" si="19"/>
        <v>21.12</v>
      </c>
      <c r="L72" s="74">
        <f t="shared" si="20"/>
        <v>70.400000000000006</v>
      </c>
    </row>
    <row r="73" spans="1:12" ht="37.5">
      <c r="A73" s="18" t="s">
        <v>9</v>
      </c>
      <c r="B73" s="89" t="s">
        <v>238</v>
      </c>
      <c r="C73" s="90">
        <v>200</v>
      </c>
      <c r="D73" s="87">
        <v>30</v>
      </c>
      <c r="E73" s="87"/>
      <c r="F73" s="87"/>
      <c r="G73" s="76"/>
      <c r="H73" s="77"/>
      <c r="I73" s="77"/>
      <c r="J73" s="72">
        <v>30</v>
      </c>
      <c r="K73" s="72">
        <v>21.12</v>
      </c>
      <c r="L73" s="74">
        <f t="shared" si="20"/>
        <v>70.400000000000006</v>
      </c>
    </row>
    <row r="74" spans="1:12" ht="60" customHeight="1">
      <c r="A74" s="42" t="s">
        <v>239</v>
      </c>
      <c r="B74" s="84" t="s">
        <v>59</v>
      </c>
      <c r="C74" s="85" t="s">
        <v>7</v>
      </c>
      <c r="D74" s="88">
        <f>D75+D85+D92+D95</f>
        <v>7454.54</v>
      </c>
      <c r="E74" s="87"/>
      <c r="F74" s="87"/>
      <c r="G74" s="76"/>
      <c r="H74" s="77"/>
      <c r="I74" s="77"/>
      <c r="J74" s="88">
        <f t="shared" ref="J74:K74" si="21">J75+J85+J92+J95</f>
        <v>10772.95</v>
      </c>
      <c r="K74" s="88">
        <f t="shared" si="21"/>
        <v>5033.1499999999996</v>
      </c>
      <c r="L74" s="80">
        <f>K74/J74*100</f>
        <v>46.720257682436092</v>
      </c>
    </row>
    <row r="75" spans="1:12" ht="42" customHeight="1">
      <c r="A75" s="58" t="s">
        <v>462</v>
      </c>
      <c r="B75" s="89" t="s">
        <v>60</v>
      </c>
      <c r="C75" s="90" t="s">
        <v>7</v>
      </c>
      <c r="D75" s="87">
        <f>D76+D80+D82</f>
        <v>4631.5200000000004</v>
      </c>
      <c r="E75" s="87"/>
      <c r="F75" s="87"/>
      <c r="G75" s="81"/>
      <c r="H75" s="82"/>
      <c r="I75" s="82"/>
      <c r="J75" s="87">
        <f t="shared" ref="J75:K75" si="22">J76+J80+J82</f>
        <v>6958.08</v>
      </c>
      <c r="K75" s="87">
        <f t="shared" si="22"/>
        <v>4975.7299999999996</v>
      </c>
      <c r="L75" s="74">
        <f>K75/J75*100</f>
        <v>71.510100487490803</v>
      </c>
    </row>
    <row r="76" spans="1:12" ht="76.5" customHeight="1">
      <c r="A76" s="18" t="s">
        <v>25</v>
      </c>
      <c r="B76" s="89" t="s">
        <v>61</v>
      </c>
      <c r="C76" s="90" t="s">
        <v>7</v>
      </c>
      <c r="D76" s="87">
        <f>D77+D78+D79</f>
        <v>940.98</v>
      </c>
      <c r="E76" s="87"/>
      <c r="F76" s="87"/>
      <c r="G76" s="76"/>
      <c r="H76" s="77"/>
      <c r="I76" s="77"/>
      <c r="J76" s="87">
        <f t="shared" ref="J76:K76" si="23">J77+J78+J79</f>
        <v>1004.76</v>
      </c>
      <c r="K76" s="87">
        <f t="shared" si="23"/>
        <v>745.29</v>
      </c>
      <c r="L76" s="74">
        <f>K76/J76*100</f>
        <v>74.175922608384099</v>
      </c>
    </row>
    <row r="77" spans="1:12" ht="98.25" customHeight="1">
      <c r="A77" s="4" t="s">
        <v>17</v>
      </c>
      <c r="B77" s="89" t="s">
        <v>61</v>
      </c>
      <c r="C77" s="90">
        <v>100</v>
      </c>
      <c r="D77" s="87">
        <v>74.790000000000006</v>
      </c>
      <c r="E77" s="87"/>
      <c r="F77" s="87"/>
      <c r="G77" s="76"/>
      <c r="H77" s="77"/>
      <c r="I77" s="77"/>
      <c r="J77" s="79">
        <v>118.97</v>
      </c>
      <c r="K77" s="72">
        <v>102.04</v>
      </c>
      <c r="L77" s="74">
        <f t="shared" ref="L77:L152" si="24">K77/J77*100</f>
        <v>85.769521728166779</v>
      </c>
    </row>
    <row r="78" spans="1:12" ht="36.75" customHeight="1">
      <c r="A78" s="18" t="s">
        <v>9</v>
      </c>
      <c r="B78" s="89" t="s">
        <v>61</v>
      </c>
      <c r="C78" s="90">
        <v>200</v>
      </c>
      <c r="D78" s="87">
        <v>845.19</v>
      </c>
      <c r="E78" s="87"/>
      <c r="F78" s="87"/>
      <c r="G78" s="76"/>
      <c r="H78" s="77"/>
      <c r="I78" s="77"/>
      <c r="J78" s="79">
        <v>869.89</v>
      </c>
      <c r="K78" s="72">
        <v>640.08000000000004</v>
      </c>
      <c r="L78" s="74">
        <f t="shared" si="24"/>
        <v>73.581717228615119</v>
      </c>
    </row>
    <row r="79" spans="1:12" ht="18.75">
      <c r="A79" s="18" t="s">
        <v>11</v>
      </c>
      <c r="B79" s="89" t="s">
        <v>61</v>
      </c>
      <c r="C79" s="90">
        <v>800</v>
      </c>
      <c r="D79" s="87">
        <v>21</v>
      </c>
      <c r="E79" s="87"/>
      <c r="F79" s="87"/>
      <c r="G79" s="76"/>
      <c r="H79" s="77"/>
      <c r="I79" s="77"/>
      <c r="J79" s="72">
        <v>15.9</v>
      </c>
      <c r="K79" s="72">
        <v>3.17</v>
      </c>
      <c r="L79" s="74">
        <f t="shared" si="24"/>
        <v>19.937106918238992</v>
      </c>
    </row>
    <row r="80" spans="1:12" ht="42.75" customHeight="1">
      <c r="A80" s="18" t="s">
        <v>26</v>
      </c>
      <c r="B80" s="89" t="s">
        <v>62</v>
      </c>
      <c r="C80" s="90" t="s">
        <v>7</v>
      </c>
      <c r="D80" s="87">
        <f>D81</f>
        <v>1795.87</v>
      </c>
      <c r="E80" s="87"/>
      <c r="F80" s="87"/>
      <c r="G80" s="76"/>
      <c r="H80" s="77"/>
      <c r="I80" s="77"/>
      <c r="J80" s="87">
        <f t="shared" ref="J80:K80" si="25">J81</f>
        <v>4058.65</v>
      </c>
      <c r="K80" s="87">
        <f t="shared" si="25"/>
        <v>2767.06</v>
      </c>
      <c r="L80" s="74">
        <f t="shared" si="24"/>
        <v>68.176856836632865</v>
      </c>
    </row>
    <row r="81" spans="1:12" ht="104.25" customHeight="1">
      <c r="A81" s="4" t="s">
        <v>17</v>
      </c>
      <c r="B81" s="89" t="s">
        <v>62</v>
      </c>
      <c r="C81" s="90">
        <v>100</v>
      </c>
      <c r="D81" s="87">
        <v>1795.87</v>
      </c>
      <c r="E81" s="87"/>
      <c r="F81" s="87"/>
      <c r="G81" s="76"/>
      <c r="H81" s="77"/>
      <c r="I81" s="77"/>
      <c r="J81" s="79">
        <v>4058.65</v>
      </c>
      <c r="K81" s="79">
        <v>2767.06</v>
      </c>
      <c r="L81" s="74">
        <f t="shared" si="24"/>
        <v>68.176856836632865</v>
      </c>
    </row>
    <row r="82" spans="1:12" ht="60" customHeight="1">
      <c r="A82" s="18" t="s">
        <v>24</v>
      </c>
      <c r="B82" s="89" t="s">
        <v>63</v>
      </c>
      <c r="C82" s="90" t="s">
        <v>7</v>
      </c>
      <c r="D82" s="87">
        <f>D83+D84</f>
        <v>1894.67</v>
      </c>
      <c r="E82" s="87"/>
      <c r="F82" s="87"/>
      <c r="G82" s="76"/>
      <c r="H82" s="77"/>
      <c r="I82" s="77"/>
      <c r="J82" s="87">
        <f t="shared" ref="J82:K82" si="26">J83+J84</f>
        <v>1894.67</v>
      </c>
      <c r="K82" s="87">
        <f t="shared" si="26"/>
        <v>1463.38</v>
      </c>
      <c r="L82" s="74">
        <f t="shared" si="24"/>
        <v>77.236669182496172</v>
      </c>
    </row>
    <row r="83" spans="1:12" ht="99" customHeight="1">
      <c r="A83" s="4" t="s">
        <v>17</v>
      </c>
      <c r="B83" s="89" t="s">
        <v>63</v>
      </c>
      <c r="C83" s="90">
        <v>100</v>
      </c>
      <c r="D83" s="87">
        <v>1736.63</v>
      </c>
      <c r="E83" s="87"/>
      <c r="F83" s="87"/>
      <c r="G83" s="76"/>
      <c r="H83" s="77"/>
      <c r="I83" s="77"/>
      <c r="J83" s="79">
        <v>1736.63</v>
      </c>
      <c r="K83" s="79">
        <v>1413.38</v>
      </c>
      <c r="L83" s="74">
        <f t="shared" si="24"/>
        <v>81.386363243753706</v>
      </c>
    </row>
    <row r="84" spans="1:12" ht="37.5" customHeight="1">
      <c r="A84" s="18" t="s">
        <v>9</v>
      </c>
      <c r="B84" s="89" t="s">
        <v>63</v>
      </c>
      <c r="C84" s="90">
        <v>200</v>
      </c>
      <c r="D84" s="87">
        <v>158.04</v>
      </c>
      <c r="E84" s="87"/>
      <c r="F84" s="87"/>
      <c r="G84" s="76"/>
      <c r="H84" s="77"/>
      <c r="I84" s="77"/>
      <c r="J84" s="79">
        <v>158.04</v>
      </c>
      <c r="K84" s="72">
        <v>50</v>
      </c>
      <c r="L84" s="74">
        <f t="shared" si="24"/>
        <v>31.637560111364216</v>
      </c>
    </row>
    <row r="85" spans="1:12" ht="39.75" customHeight="1">
      <c r="A85" s="58" t="s">
        <v>463</v>
      </c>
      <c r="B85" s="89" t="s">
        <v>64</v>
      </c>
      <c r="C85" s="90"/>
      <c r="D85" s="87">
        <f>D88+D90+D86</f>
        <v>2568.7400000000002</v>
      </c>
      <c r="E85" s="87"/>
      <c r="F85" s="87"/>
      <c r="G85" s="81"/>
      <c r="H85" s="82"/>
      <c r="I85" s="82"/>
      <c r="J85" s="87">
        <f t="shared" ref="J85:K85" si="27">J88+J90+J86</f>
        <v>3647.3300000000004</v>
      </c>
      <c r="K85" s="87">
        <f t="shared" si="27"/>
        <v>57.42</v>
      </c>
      <c r="L85" s="74">
        <f t="shared" si="24"/>
        <v>1.5743022978452732</v>
      </c>
    </row>
    <row r="86" spans="1:12" ht="58.5" customHeight="1">
      <c r="A86" s="18" t="s">
        <v>385</v>
      </c>
      <c r="B86" s="89" t="s">
        <v>386</v>
      </c>
      <c r="C86" s="90" t="s">
        <v>7</v>
      </c>
      <c r="D86" s="87">
        <f>D87</f>
        <v>457.55</v>
      </c>
      <c r="E86" s="87"/>
      <c r="F86" s="87"/>
      <c r="G86" s="76"/>
      <c r="H86" s="77"/>
      <c r="I86" s="77"/>
      <c r="J86" s="87">
        <f t="shared" ref="J86:K86" si="28">J87</f>
        <v>457.55</v>
      </c>
      <c r="K86" s="87">
        <f t="shared" si="28"/>
        <v>0</v>
      </c>
      <c r="L86" s="74">
        <f t="shared" si="24"/>
        <v>0</v>
      </c>
    </row>
    <row r="87" spans="1:12" ht="18.75">
      <c r="A87" s="18" t="s">
        <v>11</v>
      </c>
      <c r="B87" s="89" t="s">
        <v>386</v>
      </c>
      <c r="C87" s="90">
        <v>800</v>
      </c>
      <c r="D87" s="87">
        <v>457.55</v>
      </c>
      <c r="E87" s="87"/>
      <c r="F87" s="87"/>
      <c r="G87" s="76"/>
      <c r="H87" s="77"/>
      <c r="I87" s="77"/>
      <c r="J87" s="79">
        <v>457.55</v>
      </c>
      <c r="K87" s="72">
        <v>0</v>
      </c>
      <c r="L87" s="74">
        <f t="shared" si="24"/>
        <v>0</v>
      </c>
    </row>
    <row r="88" spans="1:12" ht="74.25" customHeight="1">
      <c r="A88" s="18" t="s">
        <v>193</v>
      </c>
      <c r="B88" s="89" t="s">
        <v>65</v>
      </c>
      <c r="C88" s="90" t="s">
        <v>7</v>
      </c>
      <c r="D88" s="87">
        <f>D89</f>
        <v>57.42</v>
      </c>
      <c r="E88" s="87"/>
      <c r="F88" s="87"/>
      <c r="G88" s="76"/>
      <c r="H88" s="77"/>
      <c r="I88" s="77"/>
      <c r="J88" s="87">
        <f t="shared" ref="J88:K88" si="29">J89</f>
        <v>57.42</v>
      </c>
      <c r="K88" s="87">
        <f t="shared" si="29"/>
        <v>57.42</v>
      </c>
      <c r="L88" s="74">
        <f t="shared" si="24"/>
        <v>100</v>
      </c>
    </row>
    <row r="89" spans="1:12" ht="23.25" customHeight="1">
      <c r="A89" s="18" t="s">
        <v>11</v>
      </c>
      <c r="B89" s="89" t="s">
        <v>65</v>
      </c>
      <c r="C89" s="90">
        <v>800</v>
      </c>
      <c r="D89" s="87">
        <v>57.42</v>
      </c>
      <c r="E89" s="87"/>
      <c r="F89" s="87"/>
      <c r="G89" s="76"/>
      <c r="H89" s="77"/>
      <c r="I89" s="77"/>
      <c r="J89" s="79">
        <v>57.42</v>
      </c>
      <c r="K89" s="72">
        <v>57.42</v>
      </c>
      <c r="L89" s="74">
        <f t="shared" si="24"/>
        <v>100</v>
      </c>
    </row>
    <row r="90" spans="1:12" ht="97.5" customHeight="1">
      <c r="A90" s="57" t="s">
        <v>240</v>
      </c>
      <c r="B90" s="89" t="s">
        <v>241</v>
      </c>
      <c r="C90" s="90" t="s">
        <v>7</v>
      </c>
      <c r="D90" s="87">
        <f>D91</f>
        <v>2053.77</v>
      </c>
      <c r="E90" s="87"/>
      <c r="F90" s="87"/>
      <c r="G90" s="76"/>
      <c r="H90" s="77"/>
      <c r="I90" s="77"/>
      <c r="J90" s="87">
        <f t="shared" ref="J90:K90" si="30">J91</f>
        <v>3132.36</v>
      </c>
      <c r="K90" s="87">
        <f t="shared" si="30"/>
        <v>0</v>
      </c>
      <c r="L90" s="74">
        <f t="shared" si="24"/>
        <v>0</v>
      </c>
    </row>
    <row r="91" spans="1:12" ht="22.5" customHeight="1">
      <c r="A91" s="18" t="s">
        <v>11</v>
      </c>
      <c r="B91" s="89"/>
      <c r="C91" s="90">
        <v>800</v>
      </c>
      <c r="D91" s="87">
        <v>2053.77</v>
      </c>
      <c r="E91" s="87"/>
      <c r="F91" s="87"/>
      <c r="G91" s="76"/>
      <c r="H91" s="77"/>
      <c r="I91" s="77"/>
      <c r="J91" s="79">
        <v>3132.36</v>
      </c>
      <c r="K91" s="72">
        <v>0</v>
      </c>
      <c r="L91" s="74">
        <f t="shared" si="24"/>
        <v>0</v>
      </c>
    </row>
    <row r="92" spans="1:12" ht="39" customHeight="1">
      <c r="A92" s="58" t="s">
        <v>464</v>
      </c>
      <c r="B92" s="89" t="s">
        <v>66</v>
      </c>
      <c r="C92" s="90"/>
      <c r="D92" s="87">
        <f>D93</f>
        <v>141.78</v>
      </c>
      <c r="E92" s="87"/>
      <c r="F92" s="87"/>
      <c r="G92" s="81"/>
      <c r="H92" s="82"/>
      <c r="I92" s="82"/>
      <c r="J92" s="87">
        <f t="shared" ref="J92:K93" si="31">J93</f>
        <v>55.04</v>
      </c>
      <c r="K92" s="87">
        <f t="shared" si="31"/>
        <v>0</v>
      </c>
      <c r="L92" s="74">
        <f t="shared" si="24"/>
        <v>0</v>
      </c>
    </row>
    <row r="93" spans="1:12" ht="98.25" customHeight="1">
      <c r="A93" s="18" t="s">
        <v>186</v>
      </c>
      <c r="B93" s="89" t="s">
        <v>164</v>
      </c>
      <c r="C93" s="90" t="s">
        <v>7</v>
      </c>
      <c r="D93" s="87">
        <f>D94</f>
        <v>141.78</v>
      </c>
      <c r="E93" s="87"/>
      <c r="F93" s="87"/>
      <c r="G93" s="76"/>
      <c r="H93" s="77"/>
      <c r="I93" s="77"/>
      <c r="J93" s="87">
        <f t="shared" si="31"/>
        <v>55.04</v>
      </c>
      <c r="K93" s="87">
        <f t="shared" si="31"/>
        <v>0</v>
      </c>
      <c r="L93" s="74">
        <f t="shared" si="24"/>
        <v>0</v>
      </c>
    </row>
    <row r="94" spans="1:12" ht="18.75">
      <c r="A94" s="18" t="s">
        <v>11</v>
      </c>
      <c r="B94" s="89" t="s">
        <v>164</v>
      </c>
      <c r="C94" s="90">
        <v>800</v>
      </c>
      <c r="D94" s="87">
        <v>141.78</v>
      </c>
      <c r="E94" s="87"/>
      <c r="F94" s="87"/>
      <c r="G94" s="76"/>
      <c r="H94" s="77"/>
      <c r="I94" s="77"/>
      <c r="J94" s="79">
        <v>55.04</v>
      </c>
      <c r="K94" s="72">
        <v>0</v>
      </c>
      <c r="L94" s="74">
        <f t="shared" si="24"/>
        <v>0</v>
      </c>
    </row>
    <row r="95" spans="1:12" ht="37.5">
      <c r="A95" s="18" t="s">
        <v>465</v>
      </c>
      <c r="B95" s="89" t="s">
        <v>67</v>
      </c>
      <c r="C95" s="90"/>
      <c r="D95" s="87">
        <f>D96</f>
        <v>112.5</v>
      </c>
      <c r="E95" s="87"/>
      <c r="F95" s="87"/>
      <c r="G95" s="81"/>
      <c r="H95" s="82"/>
      <c r="I95" s="82"/>
      <c r="J95" s="87">
        <f t="shared" ref="J95:K96" si="32">J96</f>
        <v>112.5</v>
      </c>
      <c r="K95" s="87">
        <f t="shared" si="32"/>
        <v>0</v>
      </c>
      <c r="L95" s="74">
        <f t="shared" si="24"/>
        <v>0</v>
      </c>
    </row>
    <row r="96" spans="1:12" ht="140.25" customHeight="1">
      <c r="A96" s="49" t="s">
        <v>187</v>
      </c>
      <c r="B96" s="89" t="s">
        <v>165</v>
      </c>
      <c r="C96" s="90" t="s">
        <v>7</v>
      </c>
      <c r="D96" s="87">
        <f>D97</f>
        <v>112.5</v>
      </c>
      <c r="E96" s="87"/>
      <c r="F96" s="87"/>
      <c r="G96" s="76"/>
      <c r="H96" s="77"/>
      <c r="I96" s="77"/>
      <c r="J96" s="87">
        <f t="shared" si="32"/>
        <v>112.5</v>
      </c>
      <c r="K96" s="87">
        <f t="shared" si="32"/>
        <v>0</v>
      </c>
      <c r="L96" s="74">
        <f t="shared" si="24"/>
        <v>0</v>
      </c>
    </row>
    <row r="97" spans="1:12" ht="27" customHeight="1">
      <c r="A97" s="18" t="s">
        <v>11</v>
      </c>
      <c r="B97" s="89" t="s">
        <v>165</v>
      </c>
      <c r="C97" s="90">
        <v>800</v>
      </c>
      <c r="D97" s="87">
        <v>112.5</v>
      </c>
      <c r="E97" s="87"/>
      <c r="F97" s="87"/>
      <c r="G97" s="76"/>
      <c r="H97" s="77"/>
      <c r="I97" s="77"/>
      <c r="J97" s="72">
        <v>112.5</v>
      </c>
      <c r="K97" s="72">
        <v>0</v>
      </c>
      <c r="L97" s="74">
        <f t="shared" si="24"/>
        <v>0</v>
      </c>
    </row>
    <row r="98" spans="1:12" ht="156" customHeight="1">
      <c r="A98" s="36" t="s">
        <v>243</v>
      </c>
      <c r="B98" s="84" t="s">
        <v>68</v>
      </c>
      <c r="C98" s="85" t="s">
        <v>7</v>
      </c>
      <c r="D98" s="88">
        <f>D99</f>
        <v>12379.78</v>
      </c>
      <c r="E98" s="92">
        <v>25176.01</v>
      </c>
      <c r="F98" s="92">
        <v>27693.42</v>
      </c>
      <c r="G98" s="76"/>
      <c r="H98" s="77"/>
      <c r="I98" s="77"/>
      <c r="J98" s="88">
        <f t="shared" ref="J98:K99" si="33">J99</f>
        <v>12421.980000000001</v>
      </c>
      <c r="K98" s="88">
        <f t="shared" si="33"/>
        <v>8519.4599999999991</v>
      </c>
      <c r="L98" s="80">
        <f t="shared" si="24"/>
        <v>68.583752348659374</v>
      </c>
    </row>
    <row r="99" spans="1:12" ht="87" customHeight="1">
      <c r="A99" s="71" t="s">
        <v>372</v>
      </c>
      <c r="B99" s="84" t="s">
        <v>69</v>
      </c>
      <c r="C99" s="85" t="s">
        <v>7</v>
      </c>
      <c r="D99" s="88">
        <f>D100</f>
        <v>12379.78</v>
      </c>
      <c r="E99" s="92"/>
      <c r="F99" s="92"/>
      <c r="G99" s="76"/>
      <c r="H99" s="77"/>
      <c r="I99" s="77"/>
      <c r="J99" s="88">
        <f t="shared" si="33"/>
        <v>12421.980000000001</v>
      </c>
      <c r="K99" s="88">
        <f t="shared" si="33"/>
        <v>8519.4599999999991</v>
      </c>
      <c r="L99" s="80">
        <f t="shared" si="24"/>
        <v>68.583752348659374</v>
      </c>
    </row>
    <row r="100" spans="1:12" ht="37.5">
      <c r="A100" s="31" t="s">
        <v>70</v>
      </c>
      <c r="B100" s="89" t="s">
        <v>71</v>
      </c>
      <c r="C100" s="90" t="s">
        <v>7</v>
      </c>
      <c r="D100" s="87">
        <f>D101+D102+D103</f>
        <v>12379.78</v>
      </c>
      <c r="E100" s="92"/>
      <c r="F100" s="92"/>
      <c r="G100" s="76"/>
      <c r="H100" s="77"/>
      <c r="I100" s="77"/>
      <c r="J100" s="87">
        <f t="shared" ref="J100:K100" si="34">J101+J102+J103</f>
        <v>12421.980000000001</v>
      </c>
      <c r="K100" s="87">
        <f t="shared" si="34"/>
        <v>8519.4599999999991</v>
      </c>
      <c r="L100" s="74">
        <f t="shared" si="24"/>
        <v>68.583752348659374</v>
      </c>
    </row>
    <row r="101" spans="1:12" ht="99.75" customHeight="1">
      <c r="A101" s="19" t="s">
        <v>17</v>
      </c>
      <c r="B101" s="89" t="s">
        <v>71</v>
      </c>
      <c r="C101" s="90">
        <v>100</v>
      </c>
      <c r="D101" s="87">
        <v>10451.700000000001</v>
      </c>
      <c r="E101" s="92"/>
      <c r="F101" s="92"/>
      <c r="G101" s="76"/>
      <c r="H101" s="77"/>
      <c r="I101" s="77"/>
      <c r="J101" s="79">
        <v>10451.700000000001</v>
      </c>
      <c r="K101" s="79">
        <v>7212.12</v>
      </c>
      <c r="L101" s="74">
        <f t="shared" si="24"/>
        <v>69.0042768162117</v>
      </c>
    </row>
    <row r="102" spans="1:12" ht="41.25" customHeight="1">
      <c r="A102" s="19" t="s">
        <v>9</v>
      </c>
      <c r="B102" s="89" t="s">
        <v>71</v>
      </c>
      <c r="C102" s="90">
        <v>200</v>
      </c>
      <c r="D102" s="87">
        <v>1513.18</v>
      </c>
      <c r="E102" s="92"/>
      <c r="F102" s="92"/>
      <c r="G102" s="76"/>
      <c r="H102" s="77"/>
      <c r="I102" s="77"/>
      <c r="J102" s="79">
        <v>1555.38</v>
      </c>
      <c r="K102" s="79">
        <v>1115.44</v>
      </c>
      <c r="L102" s="74">
        <f t="shared" si="24"/>
        <v>71.714950687291847</v>
      </c>
    </row>
    <row r="103" spans="1:12" ht="28.5" customHeight="1">
      <c r="A103" s="19" t="s">
        <v>11</v>
      </c>
      <c r="B103" s="89" t="s">
        <v>71</v>
      </c>
      <c r="C103" s="90">
        <v>800</v>
      </c>
      <c r="D103" s="87">
        <v>414.9</v>
      </c>
      <c r="E103" s="92"/>
      <c r="F103" s="92"/>
      <c r="G103" s="76"/>
      <c r="H103" s="77"/>
      <c r="I103" s="77"/>
      <c r="J103" s="72">
        <v>414.9</v>
      </c>
      <c r="K103" s="72">
        <v>191.9</v>
      </c>
      <c r="L103" s="74">
        <f t="shared" si="24"/>
        <v>46.252108941913718</v>
      </c>
    </row>
    <row r="104" spans="1:12" ht="138.75" customHeight="1">
      <c r="A104" s="33" t="s">
        <v>387</v>
      </c>
      <c r="B104" s="84" t="s">
        <v>315</v>
      </c>
      <c r="C104" s="85" t="s">
        <v>7</v>
      </c>
      <c r="D104" s="88">
        <f>D105+D119+D134+D138</f>
        <v>25169.84</v>
      </c>
      <c r="E104" s="92"/>
      <c r="F104" s="92"/>
      <c r="G104" s="76"/>
      <c r="H104" s="77"/>
      <c r="I104" s="77"/>
      <c r="J104" s="88">
        <f>J105+J119+J134+J138</f>
        <v>80054.92</v>
      </c>
      <c r="K104" s="88">
        <f>K105+K119+K134+K138</f>
        <v>29682.74</v>
      </c>
      <c r="L104" s="80">
        <f t="shared" si="24"/>
        <v>37.077970972927091</v>
      </c>
    </row>
    <row r="105" spans="1:12" ht="57" customHeight="1">
      <c r="A105" s="33" t="s">
        <v>390</v>
      </c>
      <c r="B105" s="84" t="s">
        <v>342</v>
      </c>
      <c r="C105" s="85" t="s">
        <v>7</v>
      </c>
      <c r="D105" s="88">
        <f>D106</f>
        <v>1092.32</v>
      </c>
      <c r="E105" s="88"/>
      <c r="F105" s="88"/>
      <c r="G105" s="83"/>
      <c r="H105" s="45"/>
      <c r="I105" s="45"/>
      <c r="J105" s="88">
        <f t="shared" ref="J105:K105" si="35">J106</f>
        <v>42281.24</v>
      </c>
      <c r="K105" s="88">
        <f t="shared" si="35"/>
        <v>6742.9400000000005</v>
      </c>
      <c r="L105" s="80">
        <f t="shared" si="24"/>
        <v>15.947829344645523</v>
      </c>
    </row>
    <row r="106" spans="1:12" ht="49.5" customHeight="1">
      <c r="A106" s="19" t="s">
        <v>391</v>
      </c>
      <c r="B106" s="89" t="s">
        <v>393</v>
      </c>
      <c r="C106" s="90" t="s">
        <v>7</v>
      </c>
      <c r="D106" s="87">
        <f>D109+D107+D113+D111+D115+D117</f>
        <v>1092.32</v>
      </c>
      <c r="E106" s="87"/>
      <c r="F106" s="87"/>
      <c r="G106" s="81"/>
      <c r="H106" s="82"/>
      <c r="I106" s="82"/>
      <c r="J106" s="87">
        <f t="shared" ref="J106:K106" si="36">J109+J107+J113+J111+J115+J117</f>
        <v>42281.24</v>
      </c>
      <c r="K106" s="87">
        <f t="shared" si="36"/>
        <v>6742.9400000000005</v>
      </c>
      <c r="L106" s="74">
        <f t="shared" si="24"/>
        <v>15.947829344645523</v>
      </c>
    </row>
    <row r="107" spans="1:12" ht="18.75">
      <c r="A107" s="19" t="s">
        <v>395</v>
      </c>
      <c r="B107" s="89" t="s">
        <v>396</v>
      </c>
      <c r="C107" s="90" t="s">
        <v>7</v>
      </c>
      <c r="D107" s="87">
        <f>D108</f>
        <v>392.32</v>
      </c>
      <c r="E107" s="92"/>
      <c r="F107" s="92"/>
      <c r="G107" s="76"/>
      <c r="H107" s="77"/>
      <c r="I107" s="77"/>
      <c r="J107" s="87">
        <v>361.55</v>
      </c>
      <c r="K107" s="87">
        <f>K108</f>
        <v>135.97</v>
      </c>
      <c r="L107" s="74">
        <f t="shared" si="24"/>
        <v>37.60752316415433</v>
      </c>
    </row>
    <row r="108" spans="1:12" ht="38.25" customHeight="1">
      <c r="A108" s="19" t="s">
        <v>9</v>
      </c>
      <c r="B108" s="89" t="s">
        <v>396</v>
      </c>
      <c r="C108" s="90">
        <v>200</v>
      </c>
      <c r="D108" s="87">
        <v>392.32</v>
      </c>
      <c r="E108" s="92"/>
      <c r="F108" s="92"/>
      <c r="G108" s="76"/>
      <c r="H108" s="77"/>
      <c r="I108" s="77"/>
      <c r="J108" s="79">
        <v>361.55</v>
      </c>
      <c r="K108" s="79">
        <v>135.97</v>
      </c>
      <c r="L108" s="74">
        <f t="shared" si="24"/>
        <v>37.60752316415433</v>
      </c>
    </row>
    <row r="109" spans="1:12" ht="37.5" customHeight="1">
      <c r="A109" s="19" t="s">
        <v>392</v>
      </c>
      <c r="B109" s="89" t="s">
        <v>394</v>
      </c>
      <c r="C109" s="90" t="s">
        <v>7</v>
      </c>
      <c r="D109" s="87">
        <f>D110</f>
        <v>700</v>
      </c>
      <c r="E109" s="92"/>
      <c r="F109" s="92"/>
      <c r="G109" s="76"/>
      <c r="H109" s="77"/>
      <c r="I109" s="77"/>
      <c r="J109" s="87">
        <f t="shared" ref="J109:K109" si="37">J110</f>
        <v>700</v>
      </c>
      <c r="K109" s="87">
        <f t="shared" si="37"/>
        <v>666.75</v>
      </c>
      <c r="L109" s="74">
        <f t="shared" si="24"/>
        <v>95.25</v>
      </c>
    </row>
    <row r="110" spans="1:12" ht="36" customHeight="1">
      <c r="A110" s="19" t="s">
        <v>9</v>
      </c>
      <c r="B110" s="89" t="s">
        <v>394</v>
      </c>
      <c r="C110" s="90">
        <v>200</v>
      </c>
      <c r="D110" s="87">
        <v>700</v>
      </c>
      <c r="E110" s="92"/>
      <c r="F110" s="92"/>
      <c r="G110" s="76"/>
      <c r="H110" s="77"/>
      <c r="I110" s="77"/>
      <c r="J110" s="72">
        <v>700</v>
      </c>
      <c r="K110" s="72">
        <v>666.75</v>
      </c>
      <c r="L110" s="74">
        <f t="shared" si="24"/>
        <v>95.25</v>
      </c>
    </row>
    <row r="111" spans="1:12" ht="94.5" customHeight="1">
      <c r="A111" s="19" t="s">
        <v>476</v>
      </c>
      <c r="B111" s="89" t="s">
        <v>477</v>
      </c>
      <c r="C111" s="90" t="s">
        <v>7</v>
      </c>
      <c r="D111" s="87">
        <f>D112</f>
        <v>0</v>
      </c>
      <c r="E111" s="92"/>
      <c r="F111" s="92"/>
      <c r="G111" s="76"/>
      <c r="H111" s="77"/>
      <c r="I111" s="77"/>
      <c r="J111" s="87">
        <f t="shared" ref="J111:K111" si="38">J112</f>
        <v>32003.32</v>
      </c>
      <c r="K111" s="87">
        <f t="shared" si="38"/>
        <v>5643.21</v>
      </c>
      <c r="L111" s="74">
        <f t="shared" si="24"/>
        <v>17.633201805312698</v>
      </c>
    </row>
    <row r="112" spans="1:12" ht="60.75" customHeight="1">
      <c r="A112" s="19" t="s">
        <v>222</v>
      </c>
      <c r="B112" s="89" t="s">
        <v>477</v>
      </c>
      <c r="C112" s="90">
        <v>400</v>
      </c>
      <c r="D112" s="87">
        <v>0</v>
      </c>
      <c r="E112" s="92"/>
      <c r="F112" s="92"/>
      <c r="G112" s="76"/>
      <c r="H112" s="77"/>
      <c r="I112" s="77"/>
      <c r="J112" s="72">
        <v>32003.32</v>
      </c>
      <c r="K112" s="72">
        <v>5643.21</v>
      </c>
      <c r="L112" s="74">
        <f t="shared" si="24"/>
        <v>17.633201805312698</v>
      </c>
    </row>
    <row r="113" spans="1:12" ht="59.25" customHeight="1">
      <c r="A113" s="19" t="s">
        <v>425</v>
      </c>
      <c r="B113" s="89" t="s">
        <v>426</v>
      </c>
      <c r="C113" s="90" t="s">
        <v>7</v>
      </c>
      <c r="D113" s="87">
        <f>D114</f>
        <v>0</v>
      </c>
      <c r="E113" s="92"/>
      <c r="F113" s="92"/>
      <c r="G113" s="76"/>
      <c r="H113" s="77"/>
      <c r="I113" s="77"/>
      <c r="J113" s="87">
        <f t="shared" ref="J113:K113" si="39">J114</f>
        <v>1684.39</v>
      </c>
      <c r="K113" s="87">
        <f t="shared" si="39"/>
        <v>297.01</v>
      </c>
      <c r="L113" s="74">
        <f t="shared" si="24"/>
        <v>17.633089723876296</v>
      </c>
    </row>
    <row r="114" spans="1:12" ht="56.25" customHeight="1">
      <c r="A114" s="19" t="s">
        <v>222</v>
      </c>
      <c r="B114" s="89" t="s">
        <v>426</v>
      </c>
      <c r="C114" s="90">
        <v>200</v>
      </c>
      <c r="D114" s="87">
        <v>0</v>
      </c>
      <c r="E114" s="92"/>
      <c r="F114" s="92"/>
      <c r="G114" s="76"/>
      <c r="H114" s="77"/>
      <c r="I114" s="77"/>
      <c r="J114" s="72">
        <v>1684.39</v>
      </c>
      <c r="K114" s="72">
        <v>297.01</v>
      </c>
      <c r="L114" s="74">
        <f t="shared" si="24"/>
        <v>17.633089723876296</v>
      </c>
    </row>
    <row r="115" spans="1:12" ht="79.5" customHeight="1">
      <c r="A115" s="19" t="s">
        <v>478</v>
      </c>
      <c r="B115" s="89" t="s">
        <v>481</v>
      </c>
      <c r="C115" s="90" t="s">
        <v>7</v>
      </c>
      <c r="D115" s="87">
        <f>D116</f>
        <v>0</v>
      </c>
      <c r="E115" s="92"/>
      <c r="F115" s="92"/>
      <c r="G115" s="76"/>
      <c r="H115" s="77"/>
      <c r="I115" s="77"/>
      <c r="J115" s="87">
        <f t="shared" ref="J115:K115" si="40">J116</f>
        <v>4891.67</v>
      </c>
      <c r="K115" s="87">
        <f t="shared" si="40"/>
        <v>0</v>
      </c>
      <c r="L115" s="74">
        <f t="shared" si="24"/>
        <v>0</v>
      </c>
    </row>
    <row r="116" spans="1:12" ht="56.25" customHeight="1">
      <c r="A116" s="19" t="s">
        <v>222</v>
      </c>
      <c r="B116" s="89" t="s">
        <v>481</v>
      </c>
      <c r="C116" s="90">
        <v>400</v>
      </c>
      <c r="D116" s="87">
        <v>0</v>
      </c>
      <c r="E116" s="92"/>
      <c r="F116" s="92"/>
      <c r="G116" s="76"/>
      <c r="H116" s="77"/>
      <c r="I116" s="77"/>
      <c r="J116" s="72">
        <v>4891.67</v>
      </c>
      <c r="K116" s="72">
        <v>0</v>
      </c>
      <c r="L116" s="74">
        <f t="shared" si="24"/>
        <v>0</v>
      </c>
    </row>
    <row r="117" spans="1:12" ht="96" customHeight="1">
      <c r="A117" s="19" t="s">
        <v>479</v>
      </c>
      <c r="B117" s="89" t="s">
        <v>480</v>
      </c>
      <c r="C117" s="90" t="s">
        <v>7</v>
      </c>
      <c r="D117" s="87">
        <f>D118</f>
        <v>0</v>
      </c>
      <c r="E117" s="92"/>
      <c r="F117" s="92"/>
      <c r="G117" s="76"/>
      <c r="H117" s="77"/>
      <c r="I117" s="77"/>
      <c r="J117" s="87">
        <f t="shared" ref="J117:K117" si="41">J118</f>
        <v>2640.31</v>
      </c>
      <c r="K117" s="87">
        <f t="shared" si="41"/>
        <v>0</v>
      </c>
      <c r="L117" s="74">
        <f t="shared" si="24"/>
        <v>0</v>
      </c>
    </row>
    <row r="118" spans="1:12" ht="56.25" customHeight="1">
      <c r="A118" s="19" t="s">
        <v>222</v>
      </c>
      <c r="B118" s="89" t="s">
        <v>480</v>
      </c>
      <c r="C118" s="90">
        <v>400</v>
      </c>
      <c r="D118" s="87">
        <v>0</v>
      </c>
      <c r="E118" s="92"/>
      <c r="F118" s="92"/>
      <c r="G118" s="76"/>
      <c r="H118" s="77"/>
      <c r="I118" s="77"/>
      <c r="J118" s="72">
        <v>2640.31</v>
      </c>
      <c r="K118" s="72">
        <v>0</v>
      </c>
      <c r="L118" s="74">
        <f t="shared" si="24"/>
        <v>0</v>
      </c>
    </row>
    <row r="119" spans="1:12" ht="80.25" customHeight="1">
      <c r="A119" s="33" t="s">
        <v>397</v>
      </c>
      <c r="B119" s="84" t="s">
        <v>325</v>
      </c>
      <c r="C119" s="85" t="s">
        <v>7</v>
      </c>
      <c r="D119" s="88">
        <f>D131+D120+D123+D126</f>
        <v>14676.5</v>
      </c>
      <c r="E119" s="92"/>
      <c r="F119" s="92"/>
      <c r="G119" s="76"/>
      <c r="H119" s="77"/>
      <c r="I119" s="77"/>
      <c r="J119" s="88">
        <f>J131+J120+J123+J126</f>
        <v>23089.239999999998</v>
      </c>
      <c r="K119" s="88">
        <f>K131+K120+K123+K126</f>
        <v>15601.960000000001</v>
      </c>
      <c r="L119" s="80">
        <f t="shared" si="24"/>
        <v>67.572427676268262</v>
      </c>
    </row>
    <row r="120" spans="1:12" ht="18.75">
      <c r="A120" s="19" t="s">
        <v>333</v>
      </c>
      <c r="B120" s="89" t="s">
        <v>330</v>
      </c>
      <c r="C120" s="90" t="s">
        <v>7</v>
      </c>
      <c r="D120" s="87">
        <f>D121</f>
        <v>600</v>
      </c>
      <c r="E120" s="87"/>
      <c r="F120" s="87"/>
      <c r="G120" s="81"/>
      <c r="H120" s="82"/>
      <c r="I120" s="82"/>
      <c r="J120" s="87">
        <f t="shared" ref="J120:K121" si="42">J121</f>
        <v>600</v>
      </c>
      <c r="K120" s="87">
        <f t="shared" si="42"/>
        <v>344.5</v>
      </c>
      <c r="L120" s="74">
        <f t="shared" si="24"/>
        <v>57.416666666666671</v>
      </c>
    </row>
    <row r="121" spans="1:12" ht="40.5" customHeight="1">
      <c r="A121" s="19" t="s">
        <v>334</v>
      </c>
      <c r="B121" s="89" t="s">
        <v>398</v>
      </c>
      <c r="C121" s="90" t="s">
        <v>7</v>
      </c>
      <c r="D121" s="87">
        <f>D122</f>
        <v>600</v>
      </c>
      <c r="E121" s="92"/>
      <c r="F121" s="92"/>
      <c r="G121" s="76"/>
      <c r="H121" s="77"/>
      <c r="I121" s="77"/>
      <c r="J121" s="87">
        <f t="shared" si="42"/>
        <v>600</v>
      </c>
      <c r="K121" s="87">
        <f t="shared" si="42"/>
        <v>344.5</v>
      </c>
      <c r="L121" s="74">
        <f t="shared" si="24"/>
        <v>57.416666666666671</v>
      </c>
    </row>
    <row r="122" spans="1:12" ht="40.5" customHeight="1">
      <c r="A122" s="19" t="s">
        <v>324</v>
      </c>
      <c r="B122" s="89" t="s">
        <v>398</v>
      </c>
      <c r="C122" s="90">
        <v>200</v>
      </c>
      <c r="D122" s="87">
        <v>600</v>
      </c>
      <c r="E122" s="92"/>
      <c r="F122" s="92"/>
      <c r="G122" s="76"/>
      <c r="H122" s="77"/>
      <c r="I122" s="77"/>
      <c r="J122" s="72">
        <v>600</v>
      </c>
      <c r="K122" s="72">
        <v>344.5</v>
      </c>
      <c r="L122" s="74">
        <f t="shared" si="24"/>
        <v>57.416666666666671</v>
      </c>
    </row>
    <row r="123" spans="1:12" ht="37.5">
      <c r="A123" s="19" t="s">
        <v>336</v>
      </c>
      <c r="B123" s="89" t="s">
        <v>335</v>
      </c>
      <c r="C123" s="90" t="s">
        <v>7</v>
      </c>
      <c r="D123" s="87">
        <f>D124</f>
        <v>1000</v>
      </c>
      <c r="E123" s="87"/>
      <c r="F123" s="87"/>
      <c r="G123" s="81"/>
      <c r="H123" s="82"/>
      <c r="I123" s="82"/>
      <c r="J123" s="87">
        <f t="shared" ref="J123:K124" si="43">J124</f>
        <v>1000</v>
      </c>
      <c r="K123" s="87">
        <f t="shared" si="43"/>
        <v>763.12</v>
      </c>
      <c r="L123" s="74">
        <f t="shared" si="24"/>
        <v>76.311999999999998</v>
      </c>
    </row>
    <row r="124" spans="1:12" ht="18.75">
      <c r="A124" s="19" t="s">
        <v>399</v>
      </c>
      <c r="B124" s="89" t="s">
        <v>400</v>
      </c>
      <c r="C124" s="90" t="s">
        <v>7</v>
      </c>
      <c r="D124" s="87">
        <f>D125</f>
        <v>1000</v>
      </c>
      <c r="E124" s="92"/>
      <c r="F124" s="92"/>
      <c r="G124" s="76"/>
      <c r="H124" s="77"/>
      <c r="I124" s="77"/>
      <c r="J124" s="87">
        <f t="shared" si="43"/>
        <v>1000</v>
      </c>
      <c r="K124" s="87">
        <f t="shared" si="43"/>
        <v>763.12</v>
      </c>
      <c r="L124" s="74">
        <f t="shared" si="24"/>
        <v>76.311999999999998</v>
      </c>
    </row>
    <row r="125" spans="1:12" ht="37.5">
      <c r="A125" s="19" t="s">
        <v>324</v>
      </c>
      <c r="B125" s="89" t="s">
        <v>400</v>
      </c>
      <c r="C125" s="90">
        <v>200</v>
      </c>
      <c r="D125" s="87">
        <v>1000</v>
      </c>
      <c r="E125" s="92"/>
      <c r="F125" s="92"/>
      <c r="G125" s="76"/>
      <c r="H125" s="77"/>
      <c r="I125" s="77"/>
      <c r="J125" s="72">
        <v>1000</v>
      </c>
      <c r="K125" s="72">
        <v>763.12</v>
      </c>
      <c r="L125" s="74">
        <f t="shared" si="24"/>
        <v>76.311999999999998</v>
      </c>
    </row>
    <row r="126" spans="1:12" ht="75">
      <c r="A126" s="19" t="s">
        <v>362</v>
      </c>
      <c r="B126" s="89" t="s">
        <v>337</v>
      </c>
      <c r="C126" s="90" t="s">
        <v>7</v>
      </c>
      <c r="D126" s="87">
        <f>D129+D127</f>
        <v>2921.5</v>
      </c>
      <c r="E126" s="87"/>
      <c r="F126" s="87"/>
      <c r="G126" s="81"/>
      <c r="H126" s="82"/>
      <c r="I126" s="82"/>
      <c r="J126" s="87">
        <f t="shared" ref="J126:K126" si="44">J129+J127</f>
        <v>8211.23</v>
      </c>
      <c r="K126" s="87">
        <f t="shared" si="44"/>
        <v>5793.99</v>
      </c>
      <c r="L126" s="74">
        <f t="shared" si="24"/>
        <v>70.561779416725628</v>
      </c>
    </row>
    <row r="127" spans="1:12" ht="78" customHeight="1">
      <c r="A127" s="19" t="s">
        <v>427</v>
      </c>
      <c r="B127" s="89" t="s">
        <v>428</v>
      </c>
      <c r="C127" s="90" t="s">
        <v>7</v>
      </c>
      <c r="D127" s="87">
        <f>D128</f>
        <v>0</v>
      </c>
      <c r="E127" s="92"/>
      <c r="F127" s="92"/>
      <c r="G127" s="76"/>
      <c r="H127" s="77"/>
      <c r="I127" s="77"/>
      <c r="J127" s="87">
        <f t="shared" ref="J127:K127" si="45">J128</f>
        <v>551.05999999999995</v>
      </c>
      <c r="K127" s="87">
        <f t="shared" si="45"/>
        <v>221.5</v>
      </c>
      <c r="L127" s="74">
        <f t="shared" si="24"/>
        <v>40.195260044278299</v>
      </c>
    </row>
    <row r="128" spans="1:12" ht="39.75" customHeight="1">
      <c r="A128" s="19" t="s">
        <v>324</v>
      </c>
      <c r="B128" s="89" t="s">
        <v>428</v>
      </c>
      <c r="C128" s="90">
        <v>200</v>
      </c>
      <c r="D128" s="87">
        <v>0</v>
      </c>
      <c r="E128" s="92"/>
      <c r="F128" s="92"/>
      <c r="G128" s="76"/>
      <c r="H128" s="77"/>
      <c r="I128" s="77"/>
      <c r="J128" s="79">
        <v>551.05999999999995</v>
      </c>
      <c r="K128" s="72">
        <v>221.5</v>
      </c>
      <c r="L128" s="74">
        <f t="shared" si="24"/>
        <v>40.195260044278299</v>
      </c>
    </row>
    <row r="129" spans="1:12" ht="78.75" customHeight="1">
      <c r="A129" s="57" t="s">
        <v>280</v>
      </c>
      <c r="B129" s="89" t="s">
        <v>369</v>
      </c>
      <c r="C129" s="90" t="s">
        <v>7</v>
      </c>
      <c r="D129" s="87">
        <f>D130</f>
        <v>2921.5</v>
      </c>
      <c r="E129" s="92"/>
      <c r="F129" s="92"/>
      <c r="G129" s="76"/>
      <c r="H129" s="77"/>
      <c r="I129" s="77"/>
      <c r="J129" s="87">
        <f t="shared" ref="J129:K129" si="46">J130</f>
        <v>7660.17</v>
      </c>
      <c r="K129" s="87">
        <f t="shared" si="46"/>
        <v>5572.49</v>
      </c>
      <c r="L129" s="74">
        <f t="shared" si="24"/>
        <v>72.746296753205215</v>
      </c>
    </row>
    <row r="130" spans="1:12" ht="39.75" customHeight="1">
      <c r="A130" s="19" t="s">
        <v>324</v>
      </c>
      <c r="B130" s="89" t="s">
        <v>369</v>
      </c>
      <c r="C130" s="90">
        <v>200</v>
      </c>
      <c r="D130" s="87">
        <v>2921.5</v>
      </c>
      <c r="E130" s="92"/>
      <c r="F130" s="92"/>
      <c r="G130" s="76"/>
      <c r="H130" s="77"/>
      <c r="I130" s="77"/>
      <c r="J130" s="72">
        <v>7660.17</v>
      </c>
      <c r="K130" s="72">
        <v>5572.49</v>
      </c>
      <c r="L130" s="74">
        <f t="shared" si="24"/>
        <v>72.746296753205215</v>
      </c>
    </row>
    <row r="131" spans="1:12" ht="32.25" customHeight="1">
      <c r="A131" s="19" t="s">
        <v>326</v>
      </c>
      <c r="B131" s="89" t="s">
        <v>327</v>
      </c>
      <c r="C131" s="90" t="s">
        <v>7</v>
      </c>
      <c r="D131" s="87">
        <f>D132</f>
        <v>10155</v>
      </c>
      <c r="E131" s="87"/>
      <c r="F131" s="87"/>
      <c r="G131" s="81"/>
      <c r="H131" s="82"/>
      <c r="I131" s="82"/>
      <c r="J131" s="87">
        <f t="shared" ref="J131:K132" si="47">J132</f>
        <v>13278.01</v>
      </c>
      <c r="K131" s="87">
        <f t="shared" si="47"/>
        <v>8700.35</v>
      </c>
      <c r="L131" s="74">
        <f t="shared" si="24"/>
        <v>65.52450254217311</v>
      </c>
    </row>
    <row r="132" spans="1:12" ht="18.75">
      <c r="A132" s="19" t="s">
        <v>401</v>
      </c>
      <c r="B132" s="89" t="s">
        <v>328</v>
      </c>
      <c r="C132" s="90" t="s">
        <v>7</v>
      </c>
      <c r="D132" s="87">
        <f>D133</f>
        <v>10155</v>
      </c>
      <c r="E132" s="92"/>
      <c r="F132" s="92"/>
      <c r="G132" s="76"/>
      <c r="H132" s="77"/>
      <c r="I132" s="77"/>
      <c r="J132" s="87">
        <f t="shared" si="47"/>
        <v>13278.01</v>
      </c>
      <c r="K132" s="87">
        <f t="shared" si="47"/>
        <v>8700.35</v>
      </c>
      <c r="L132" s="74">
        <f t="shared" si="24"/>
        <v>65.52450254217311</v>
      </c>
    </row>
    <row r="133" spans="1:12" ht="37.5" customHeight="1">
      <c r="A133" s="19" t="s">
        <v>324</v>
      </c>
      <c r="B133" s="89" t="s">
        <v>328</v>
      </c>
      <c r="C133" s="90">
        <v>200</v>
      </c>
      <c r="D133" s="87">
        <v>10155</v>
      </c>
      <c r="E133" s="92"/>
      <c r="F133" s="92"/>
      <c r="G133" s="76"/>
      <c r="H133" s="77"/>
      <c r="I133" s="77"/>
      <c r="J133" s="79">
        <v>13278.01</v>
      </c>
      <c r="K133" s="72">
        <v>8700.35</v>
      </c>
      <c r="L133" s="74">
        <f t="shared" si="24"/>
        <v>65.52450254217311</v>
      </c>
    </row>
    <row r="134" spans="1:12" ht="79.5" customHeight="1">
      <c r="A134" s="33" t="s">
        <v>318</v>
      </c>
      <c r="B134" s="84" t="s">
        <v>321</v>
      </c>
      <c r="C134" s="85" t="s">
        <v>7</v>
      </c>
      <c r="D134" s="88">
        <f>D135</f>
        <v>9075</v>
      </c>
      <c r="E134" s="92"/>
      <c r="F134" s="92"/>
      <c r="G134" s="76"/>
      <c r="H134" s="77"/>
      <c r="I134" s="77"/>
      <c r="J134" s="88">
        <f t="shared" ref="J134:K136" si="48">J135</f>
        <v>12338.48</v>
      </c>
      <c r="K134" s="88">
        <f t="shared" si="48"/>
        <v>5211.59</v>
      </c>
      <c r="L134" s="80">
        <f t="shared" si="24"/>
        <v>42.23850911943773</v>
      </c>
    </row>
    <row r="135" spans="1:12" ht="37.5">
      <c r="A135" s="19" t="s">
        <v>388</v>
      </c>
      <c r="B135" s="89" t="s">
        <v>322</v>
      </c>
      <c r="C135" s="90" t="s">
        <v>7</v>
      </c>
      <c r="D135" s="87">
        <f>D136</f>
        <v>9075</v>
      </c>
      <c r="E135" s="92"/>
      <c r="F135" s="92"/>
      <c r="G135" s="76"/>
      <c r="H135" s="77"/>
      <c r="I135" s="77"/>
      <c r="J135" s="87">
        <f t="shared" si="48"/>
        <v>12338.48</v>
      </c>
      <c r="K135" s="87">
        <f t="shared" si="48"/>
        <v>5211.59</v>
      </c>
      <c r="L135" s="74">
        <f t="shared" si="24"/>
        <v>42.23850911943773</v>
      </c>
    </row>
    <row r="136" spans="1:12" ht="37.5" customHeight="1">
      <c r="A136" s="19" t="s">
        <v>389</v>
      </c>
      <c r="B136" s="89" t="s">
        <v>323</v>
      </c>
      <c r="C136" s="90" t="s">
        <v>7</v>
      </c>
      <c r="D136" s="87">
        <f>D137</f>
        <v>9075</v>
      </c>
      <c r="E136" s="92"/>
      <c r="F136" s="92"/>
      <c r="G136" s="76"/>
      <c r="H136" s="77"/>
      <c r="I136" s="77"/>
      <c r="J136" s="87">
        <f t="shared" si="48"/>
        <v>12338.48</v>
      </c>
      <c r="K136" s="87">
        <f t="shared" si="48"/>
        <v>5211.59</v>
      </c>
      <c r="L136" s="74">
        <f t="shared" si="24"/>
        <v>42.23850911943773</v>
      </c>
    </row>
    <row r="137" spans="1:12" ht="37.5">
      <c r="A137" s="19" t="s">
        <v>324</v>
      </c>
      <c r="B137" s="89" t="s">
        <v>323</v>
      </c>
      <c r="C137" s="90">
        <v>200</v>
      </c>
      <c r="D137" s="87">
        <f>337+608+5800+830+360+150+990</f>
        <v>9075</v>
      </c>
      <c r="E137" s="92"/>
      <c r="F137" s="92"/>
      <c r="G137" s="76"/>
      <c r="H137" s="77"/>
      <c r="I137" s="77"/>
      <c r="J137" s="72">
        <v>12338.48</v>
      </c>
      <c r="K137" s="72">
        <v>5211.59</v>
      </c>
      <c r="L137" s="74">
        <f t="shared" si="24"/>
        <v>42.23850911943773</v>
      </c>
    </row>
    <row r="138" spans="1:12" ht="56.25" customHeight="1">
      <c r="A138" s="33" t="s">
        <v>403</v>
      </c>
      <c r="B138" s="84" t="s">
        <v>405</v>
      </c>
      <c r="C138" s="85" t="s">
        <v>7</v>
      </c>
      <c r="D138" s="88">
        <f>D143+D139+D141</f>
        <v>326.02</v>
      </c>
      <c r="E138" s="92"/>
      <c r="F138" s="92"/>
      <c r="G138" s="76"/>
      <c r="H138" s="77"/>
      <c r="I138" s="77"/>
      <c r="J138" s="88">
        <f t="shared" ref="J138:K138" si="49">J143+J139+J141</f>
        <v>2345.96</v>
      </c>
      <c r="K138" s="88">
        <f t="shared" si="49"/>
        <v>2126.25</v>
      </c>
      <c r="L138" s="80">
        <f t="shared" si="24"/>
        <v>90.634537673276611</v>
      </c>
    </row>
    <row r="139" spans="1:12" ht="81" customHeight="1">
      <c r="A139" s="19" t="s">
        <v>502</v>
      </c>
      <c r="B139" s="89" t="s">
        <v>482</v>
      </c>
      <c r="C139" s="85" t="s">
        <v>7</v>
      </c>
      <c r="D139" s="87">
        <f>D140</f>
        <v>0</v>
      </c>
      <c r="E139" s="87"/>
      <c r="F139" s="87"/>
      <c r="G139" s="81"/>
      <c r="H139" s="82"/>
      <c r="I139" s="82"/>
      <c r="J139" s="87">
        <f t="shared" ref="J139:K139" si="50">J140</f>
        <v>2019.94</v>
      </c>
      <c r="K139" s="87">
        <f t="shared" si="50"/>
        <v>2019.94</v>
      </c>
      <c r="L139" s="74">
        <f t="shared" si="24"/>
        <v>100</v>
      </c>
    </row>
    <row r="140" spans="1:12" ht="41.25" customHeight="1">
      <c r="A140" s="19" t="s">
        <v>10</v>
      </c>
      <c r="B140" s="89" t="s">
        <v>482</v>
      </c>
      <c r="C140" s="90">
        <v>300</v>
      </c>
      <c r="D140" s="87">
        <v>0</v>
      </c>
      <c r="E140" s="87"/>
      <c r="F140" s="87"/>
      <c r="G140" s="81"/>
      <c r="H140" s="82"/>
      <c r="I140" s="82"/>
      <c r="J140" s="87">
        <v>2019.94</v>
      </c>
      <c r="K140" s="87">
        <v>2019.94</v>
      </c>
      <c r="L140" s="74">
        <f t="shared" si="24"/>
        <v>100</v>
      </c>
    </row>
    <row r="141" spans="1:12" ht="138" customHeight="1">
      <c r="A141" s="111" t="s">
        <v>504</v>
      </c>
      <c r="B141" s="89" t="s">
        <v>505</v>
      </c>
      <c r="C141" s="85" t="s">
        <v>7</v>
      </c>
      <c r="D141" s="87">
        <f>D142</f>
        <v>0</v>
      </c>
      <c r="E141" s="87"/>
      <c r="F141" s="87"/>
      <c r="G141" s="81"/>
      <c r="H141" s="82"/>
      <c r="I141" s="82"/>
      <c r="J141" s="87">
        <f t="shared" ref="J141:K141" si="51">J142</f>
        <v>106.31</v>
      </c>
      <c r="K141" s="87">
        <f t="shared" si="51"/>
        <v>106.31</v>
      </c>
      <c r="L141" s="74">
        <f t="shared" si="24"/>
        <v>100</v>
      </c>
    </row>
    <row r="142" spans="1:12" ht="41.25" customHeight="1">
      <c r="A142" s="19" t="s">
        <v>10</v>
      </c>
      <c r="B142" s="89" t="s">
        <v>505</v>
      </c>
      <c r="C142" s="90">
        <v>300</v>
      </c>
      <c r="D142" s="87">
        <v>0</v>
      </c>
      <c r="E142" s="87"/>
      <c r="F142" s="87"/>
      <c r="G142" s="81"/>
      <c r="H142" s="82"/>
      <c r="I142" s="82"/>
      <c r="J142" s="87">
        <v>106.31</v>
      </c>
      <c r="K142" s="87">
        <v>106.31</v>
      </c>
      <c r="L142" s="74">
        <f t="shared" si="24"/>
        <v>100</v>
      </c>
    </row>
    <row r="143" spans="1:12" ht="45.75" customHeight="1">
      <c r="A143" s="19" t="s">
        <v>404</v>
      </c>
      <c r="B143" s="89" t="s">
        <v>406</v>
      </c>
      <c r="C143" s="90" t="s">
        <v>7</v>
      </c>
      <c r="D143" s="87">
        <f>D144</f>
        <v>326.02</v>
      </c>
      <c r="E143" s="92"/>
      <c r="F143" s="92"/>
      <c r="G143" s="76"/>
      <c r="H143" s="77"/>
      <c r="I143" s="77"/>
      <c r="J143" s="87">
        <f t="shared" ref="J143:K143" si="52">J144</f>
        <v>219.71</v>
      </c>
      <c r="K143" s="87">
        <f t="shared" si="52"/>
        <v>0</v>
      </c>
      <c r="L143" s="74">
        <f t="shared" si="24"/>
        <v>0</v>
      </c>
    </row>
    <row r="144" spans="1:12" ht="37.5">
      <c r="A144" s="19" t="s">
        <v>10</v>
      </c>
      <c r="B144" s="89" t="s">
        <v>406</v>
      </c>
      <c r="C144" s="90">
        <v>300</v>
      </c>
      <c r="D144" s="87">
        <v>326.02</v>
      </c>
      <c r="E144" s="92"/>
      <c r="F144" s="92"/>
      <c r="G144" s="76"/>
      <c r="H144" s="77"/>
      <c r="I144" s="77"/>
      <c r="J144" s="79">
        <v>219.71</v>
      </c>
      <c r="K144" s="72">
        <v>0</v>
      </c>
      <c r="L144" s="74">
        <f t="shared" si="24"/>
        <v>0</v>
      </c>
    </row>
    <row r="145" spans="1:12" ht="131.25">
      <c r="A145" s="33" t="s">
        <v>319</v>
      </c>
      <c r="B145" s="84" t="s">
        <v>320</v>
      </c>
      <c r="C145" s="85" t="s">
        <v>7</v>
      </c>
      <c r="D145" s="88">
        <f>D146+D149</f>
        <v>1320</v>
      </c>
      <c r="E145" s="92"/>
      <c r="F145" s="92"/>
      <c r="G145" s="76"/>
      <c r="H145" s="77"/>
      <c r="I145" s="77"/>
      <c r="J145" s="88">
        <f t="shared" ref="J145:K145" si="53">J146+J149</f>
        <v>14278.97</v>
      </c>
      <c r="K145" s="88">
        <f t="shared" si="53"/>
        <v>2215.77</v>
      </c>
      <c r="L145" s="80">
        <f t="shared" si="24"/>
        <v>15.517715913682849</v>
      </c>
    </row>
    <row r="146" spans="1:12" ht="37.5">
      <c r="A146" s="33" t="s">
        <v>338</v>
      </c>
      <c r="B146" s="84" t="s">
        <v>339</v>
      </c>
      <c r="C146" s="85" t="s">
        <v>7</v>
      </c>
      <c r="D146" s="88">
        <f>D147</f>
        <v>555</v>
      </c>
      <c r="E146" s="92"/>
      <c r="F146" s="92"/>
      <c r="G146" s="76"/>
      <c r="H146" s="77"/>
      <c r="I146" s="77"/>
      <c r="J146" s="88">
        <f t="shared" ref="J146:K147" si="54">J147</f>
        <v>662</v>
      </c>
      <c r="K146" s="88">
        <f t="shared" si="54"/>
        <v>0</v>
      </c>
      <c r="L146" s="80">
        <f t="shared" si="24"/>
        <v>0</v>
      </c>
    </row>
    <row r="147" spans="1:12" ht="56.25">
      <c r="A147" s="19" t="s">
        <v>331</v>
      </c>
      <c r="B147" s="89" t="s">
        <v>340</v>
      </c>
      <c r="C147" s="90" t="s">
        <v>7</v>
      </c>
      <c r="D147" s="87">
        <f>D148</f>
        <v>555</v>
      </c>
      <c r="E147" s="92"/>
      <c r="F147" s="92"/>
      <c r="G147" s="76"/>
      <c r="H147" s="77"/>
      <c r="I147" s="77"/>
      <c r="J147" s="87">
        <f t="shared" si="54"/>
        <v>662</v>
      </c>
      <c r="K147" s="87">
        <f t="shared" si="54"/>
        <v>0</v>
      </c>
      <c r="L147" s="74">
        <f t="shared" si="24"/>
        <v>0</v>
      </c>
    </row>
    <row r="148" spans="1:12" ht="37.5">
      <c r="A148" s="19" t="s">
        <v>324</v>
      </c>
      <c r="B148" s="89" t="s">
        <v>340</v>
      </c>
      <c r="C148" s="90">
        <v>200</v>
      </c>
      <c r="D148" s="87">
        <v>555</v>
      </c>
      <c r="E148" s="92"/>
      <c r="F148" s="92"/>
      <c r="G148" s="76"/>
      <c r="H148" s="77"/>
      <c r="I148" s="77"/>
      <c r="J148" s="72">
        <v>662</v>
      </c>
      <c r="K148" s="72">
        <v>0</v>
      </c>
      <c r="L148" s="74">
        <f t="shared" si="24"/>
        <v>0</v>
      </c>
    </row>
    <row r="149" spans="1:12" ht="56.25">
      <c r="A149" s="33" t="s">
        <v>341</v>
      </c>
      <c r="B149" s="84" t="s">
        <v>332</v>
      </c>
      <c r="C149" s="85" t="s">
        <v>7</v>
      </c>
      <c r="D149" s="88">
        <f>D150</f>
        <v>765</v>
      </c>
      <c r="E149" s="92"/>
      <c r="F149" s="92"/>
      <c r="G149" s="76"/>
      <c r="H149" s="77"/>
      <c r="I149" s="77"/>
      <c r="J149" s="88">
        <f t="shared" ref="J149:K150" si="55">J150</f>
        <v>13616.97</v>
      </c>
      <c r="K149" s="88">
        <f t="shared" si="55"/>
        <v>2215.77</v>
      </c>
      <c r="L149" s="80">
        <f t="shared" si="24"/>
        <v>16.272122212210206</v>
      </c>
    </row>
    <row r="150" spans="1:12" ht="56.25">
      <c r="A150" s="19" t="s">
        <v>331</v>
      </c>
      <c r="B150" s="89" t="s">
        <v>402</v>
      </c>
      <c r="C150" s="90" t="s">
        <v>7</v>
      </c>
      <c r="D150" s="87">
        <f>D151</f>
        <v>765</v>
      </c>
      <c r="E150" s="92"/>
      <c r="F150" s="92"/>
      <c r="G150" s="76"/>
      <c r="H150" s="77"/>
      <c r="I150" s="77"/>
      <c r="J150" s="87">
        <f t="shared" si="55"/>
        <v>13616.97</v>
      </c>
      <c r="K150" s="87">
        <f t="shared" si="55"/>
        <v>2215.77</v>
      </c>
      <c r="L150" s="74">
        <f t="shared" si="24"/>
        <v>16.272122212210206</v>
      </c>
    </row>
    <row r="151" spans="1:12" ht="37.5">
      <c r="A151" s="19" t="s">
        <v>324</v>
      </c>
      <c r="B151" s="89" t="s">
        <v>402</v>
      </c>
      <c r="C151" s="90">
        <v>200</v>
      </c>
      <c r="D151" s="87">
        <v>765</v>
      </c>
      <c r="E151" s="92"/>
      <c r="F151" s="92"/>
      <c r="G151" s="76"/>
      <c r="H151" s="77"/>
      <c r="I151" s="77"/>
      <c r="J151" s="72">
        <v>13616.97</v>
      </c>
      <c r="K151" s="72">
        <v>2215.77</v>
      </c>
      <c r="L151" s="74">
        <f t="shared" si="24"/>
        <v>16.272122212210206</v>
      </c>
    </row>
    <row r="152" spans="1:12" ht="117.75" customHeight="1">
      <c r="A152" s="33" t="s">
        <v>244</v>
      </c>
      <c r="B152" s="84" t="s">
        <v>72</v>
      </c>
      <c r="C152" s="85" t="s">
        <v>7</v>
      </c>
      <c r="D152" s="88">
        <f>D153+D187+D206+D212+D217</f>
        <v>371581.54000000004</v>
      </c>
      <c r="E152" s="92"/>
      <c r="F152" s="92"/>
      <c r="G152" s="76"/>
      <c r="H152" s="77"/>
      <c r="I152" s="77"/>
      <c r="J152" s="88">
        <f>J153+J187+J206+J212+J217</f>
        <v>382803.74</v>
      </c>
      <c r="K152" s="88">
        <f>K153+K187+K206+K212+K217</f>
        <v>285031.37999999995</v>
      </c>
      <c r="L152" s="80">
        <f t="shared" si="24"/>
        <v>74.458880678647489</v>
      </c>
    </row>
    <row r="153" spans="1:12" ht="113.25" customHeight="1">
      <c r="A153" s="41" t="s">
        <v>200</v>
      </c>
      <c r="B153" s="84" t="s">
        <v>73</v>
      </c>
      <c r="C153" s="85" t="s">
        <v>7</v>
      </c>
      <c r="D153" s="88">
        <f>D154+D157+D161+D164+D167+D170+D175+D178+D181+D184+D172</f>
        <v>154497.18</v>
      </c>
      <c r="E153" s="92"/>
      <c r="F153" s="92"/>
      <c r="G153" s="76"/>
      <c r="H153" s="77"/>
      <c r="I153" s="77"/>
      <c r="J153" s="88">
        <f t="shared" ref="J153:K153" si="56">J154+J157+J161+J164+J167+J170+J175+J178+J181+J184+J172</f>
        <v>158660.62</v>
      </c>
      <c r="K153" s="88">
        <f t="shared" si="56"/>
        <v>127402.6</v>
      </c>
      <c r="L153" s="80">
        <f t="shared" ref="L153:L220" si="57">K153/J153*100</f>
        <v>80.298816429684948</v>
      </c>
    </row>
    <row r="154" spans="1:12" ht="57.75" customHeight="1">
      <c r="A154" s="19" t="s">
        <v>201</v>
      </c>
      <c r="B154" s="89" t="s">
        <v>246</v>
      </c>
      <c r="C154" s="90" t="s">
        <v>7</v>
      </c>
      <c r="D154" s="87">
        <f>D155+D156</f>
        <v>3548.7999999999997</v>
      </c>
      <c r="E154" s="92"/>
      <c r="F154" s="92"/>
      <c r="G154" s="76"/>
      <c r="H154" s="77"/>
      <c r="I154" s="77"/>
      <c r="J154" s="87">
        <f t="shared" ref="J154:K154" si="58">J155+J156</f>
        <v>3960.67</v>
      </c>
      <c r="K154" s="87">
        <f t="shared" si="58"/>
        <v>3959.37</v>
      </c>
      <c r="L154" s="74">
        <f t="shared" si="57"/>
        <v>99.967177270512309</v>
      </c>
    </row>
    <row r="155" spans="1:12" ht="43.5" customHeight="1">
      <c r="A155" s="16" t="s">
        <v>9</v>
      </c>
      <c r="B155" s="89" t="s">
        <v>246</v>
      </c>
      <c r="C155" s="90">
        <v>200</v>
      </c>
      <c r="D155" s="87">
        <v>52.45</v>
      </c>
      <c r="E155" s="92" t="e">
        <f>E160+E156+#REF!+#REF!+#REF!</f>
        <v>#REF!</v>
      </c>
      <c r="F155" s="92" t="e">
        <f>F160+F156+#REF!+#REF!+#REF!</f>
        <v>#REF!</v>
      </c>
      <c r="G155" s="76"/>
      <c r="H155" s="77"/>
      <c r="I155" s="77"/>
      <c r="J155" s="72">
        <v>58.4</v>
      </c>
      <c r="K155" s="79">
        <v>58.39</v>
      </c>
      <c r="L155" s="74">
        <f t="shared" si="57"/>
        <v>99.982876712328775</v>
      </c>
    </row>
    <row r="156" spans="1:12" ht="37.5">
      <c r="A156" s="19" t="s">
        <v>10</v>
      </c>
      <c r="B156" s="89" t="s">
        <v>246</v>
      </c>
      <c r="C156" s="90">
        <v>300</v>
      </c>
      <c r="D156" s="92">
        <v>3496.35</v>
      </c>
      <c r="E156" s="92">
        <f t="shared" ref="E156:I156" si="59">E157+E159</f>
        <v>598.41999999999996</v>
      </c>
      <c r="F156" s="92">
        <f t="shared" si="59"/>
        <v>454.28000000000003</v>
      </c>
      <c r="G156" s="92">
        <f t="shared" si="59"/>
        <v>0</v>
      </c>
      <c r="H156" s="92">
        <f t="shared" si="59"/>
        <v>0</v>
      </c>
      <c r="I156" s="92">
        <f t="shared" si="59"/>
        <v>0</v>
      </c>
      <c r="J156" s="92">
        <v>3902.27</v>
      </c>
      <c r="K156" s="79">
        <v>3900.98</v>
      </c>
      <c r="L156" s="74">
        <f t="shared" si="57"/>
        <v>99.966942318189155</v>
      </c>
    </row>
    <row r="157" spans="1:12" ht="39.75" customHeight="1">
      <c r="A157" s="19" t="s">
        <v>166</v>
      </c>
      <c r="B157" s="89" t="s">
        <v>247</v>
      </c>
      <c r="C157" s="90" t="s">
        <v>7</v>
      </c>
      <c r="D157" s="87">
        <f>D159+D160+D158</f>
        <v>48126.9</v>
      </c>
      <c r="E157" s="92">
        <v>550.92999999999995</v>
      </c>
      <c r="F157" s="92">
        <v>406.79</v>
      </c>
      <c r="G157" s="76"/>
      <c r="H157" s="77"/>
      <c r="I157" s="77"/>
      <c r="J157" s="87">
        <f>J159+J160+J158</f>
        <v>48126.9</v>
      </c>
      <c r="K157" s="87">
        <f>K159+K160+K158</f>
        <v>40600</v>
      </c>
      <c r="L157" s="74">
        <f t="shared" si="57"/>
        <v>84.360305774940841</v>
      </c>
    </row>
    <row r="158" spans="1:12" ht="96" customHeight="1">
      <c r="A158" s="20" t="s">
        <v>17</v>
      </c>
      <c r="B158" s="89" t="s">
        <v>247</v>
      </c>
      <c r="C158" s="90">
        <v>100</v>
      </c>
      <c r="D158" s="87">
        <v>0</v>
      </c>
      <c r="E158" s="92"/>
      <c r="F158" s="92"/>
      <c r="G158" s="76"/>
      <c r="H158" s="77"/>
      <c r="I158" s="77"/>
      <c r="J158" s="87">
        <v>140.76</v>
      </c>
      <c r="K158" s="87">
        <v>55.11</v>
      </c>
      <c r="L158" s="74">
        <f t="shared" si="57"/>
        <v>39.151747655583975</v>
      </c>
    </row>
    <row r="159" spans="1:12" ht="37.5">
      <c r="A159" s="16" t="s">
        <v>9</v>
      </c>
      <c r="B159" s="89" t="s">
        <v>247</v>
      </c>
      <c r="C159" s="90">
        <v>200</v>
      </c>
      <c r="D159" s="87">
        <v>711.23</v>
      </c>
      <c r="E159" s="92">
        <v>47.49</v>
      </c>
      <c r="F159" s="92">
        <v>47.49</v>
      </c>
      <c r="G159" s="76"/>
      <c r="H159" s="77"/>
      <c r="I159" s="77"/>
      <c r="J159" s="79">
        <v>570.47</v>
      </c>
      <c r="K159" s="79">
        <v>433.95</v>
      </c>
      <c r="L159" s="74">
        <f t="shared" si="57"/>
        <v>76.068855505109809</v>
      </c>
    </row>
    <row r="160" spans="1:12" ht="37.5">
      <c r="A160" s="19" t="s">
        <v>10</v>
      </c>
      <c r="B160" s="89" t="s">
        <v>247</v>
      </c>
      <c r="C160" s="90">
        <v>300</v>
      </c>
      <c r="D160" s="87">
        <v>47415.67</v>
      </c>
      <c r="E160" s="92" t="e">
        <f>#REF!</f>
        <v>#REF!</v>
      </c>
      <c r="F160" s="92" t="e">
        <f>#REF!</f>
        <v>#REF!</v>
      </c>
      <c r="G160" s="76"/>
      <c r="H160" s="77"/>
      <c r="I160" s="77"/>
      <c r="J160" s="79">
        <v>47415.67</v>
      </c>
      <c r="K160" s="79">
        <v>40110.94</v>
      </c>
      <c r="L160" s="74">
        <f t="shared" si="57"/>
        <v>84.594270206452848</v>
      </c>
    </row>
    <row r="161" spans="1:12" ht="156" customHeight="1">
      <c r="A161" s="19" t="s">
        <v>202</v>
      </c>
      <c r="B161" s="89" t="s">
        <v>248</v>
      </c>
      <c r="C161" s="90" t="s">
        <v>7</v>
      </c>
      <c r="D161" s="87">
        <f>D162+D163</f>
        <v>34.699999999999996</v>
      </c>
      <c r="E161" s="92">
        <v>10641.73</v>
      </c>
      <c r="F161" s="92">
        <v>10448.459999999999</v>
      </c>
      <c r="G161" s="76"/>
      <c r="H161" s="77"/>
      <c r="I161" s="77"/>
      <c r="J161" s="87">
        <f t="shared" ref="J161:K161" si="60">J162+J163</f>
        <v>34.699999999999996</v>
      </c>
      <c r="K161" s="87">
        <f t="shared" si="60"/>
        <v>5.78</v>
      </c>
      <c r="L161" s="74">
        <f t="shared" si="57"/>
        <v>16.657060518731992</v>
      </c>
    </row>
    <row r="162" spans="1:12" ht="38.25" customHeight="1">
      <c r="A162" s="16" t="s">
        <v>9</v>
      </c>
      <c r="B162" s="89" t="s">
        <v>248</v>
      </c>
      <c r="C162" s="90">
        <v>200</v>
      </c>
      <c r="D162" s="87">
        <v>0.51</v>
      </c>
      <c r="E162" s="92">
        <v>1644.08</v>
      </c>
      <c r="F162" s="92">
        <v>1135</v>
      </c>
      <c r="G162" s="76"/>
      <c r="H162" s="77"/>
      <c r="I162" s="77"/>
      <c r="J162" s="79">
        <v>0.51</v>
      </c>
      <c r="K162" s="79">
        <v>0.08</v>
      </c>
      <c r="L162" s="74">
        <f t="shared" si="57"/>
        <v>15.686274509803921</v>
      </c>
    </row>
    <row r="163" spans="1:12" ht="37.5">
      <c r="A163" s="19" t="s">
        <v>10</v>
      </c>
      <c r="B163" s="89" t="s">
        <v>248</v>
      </c>
      <c r="C163" s="90">
        <v>300</v>
      </c>
      <c r="D163" s="87">
        <v>34.19</v>
      </c>
      <c r="E163" s="92">
        <v>176.68</v>
      </c>
      <c r="F163" s="92">
        <v>176.68</v>
      </c>
      <c r="G163" s="76"/>
      <c r="H163" s="77"/>
      <c r="I163" s="77"/>
      <c r="J163" s="79">
        <v>34.19</v>
      </c>
      <c r="K163" s="72">
        <v>5.7</v>
      </c>
      <c r="L163" s="74">
        <f t="shared" si="57"/>
        <v>16.671541386370286</v>
      </c>
    </row>
    <row r="164" spans="1:12" ht="39.75" customHeight="1">
      <c r="A164" s="19" t="s">
        <v>167</v>
      </c>
      <c r="B164" s="89" t="s">
        <v>249</v>
      </c>
      <c r="C164" s="90" t="s">
        <v>7</v>
      </c>
      <c r="D164" s="87">
        <f>D165+D166</f>
        <v>48551.85</v>
      </c>
      <c r="E164" s="87">
        <v>52.8</v>
      </c>
      <c r="F164" s="87">
        <v>54.66</v>
      </c>
      <c r="G164" s="76"/>
      <c r="H164" s="77"/>
      <c r="I164" s="77"/>
      <c r="J164" s="87">
        <f t="shared" ref="J164:K164" si="61">J165+J166</f>
        <v>50106</v>
      </c>
      <c r="K164" s="87">
        <f t="shared" si="61"/>
        <v>38694.74</v>
      </c>
      <c r="L164" s="74">
        <f t="shared" si="57"/>
        <v>77.225761385861972</v>
      </c>
    </row>
    <row r="165" spans="1:12" ht="39.75" customHeight="1">
      <c r="A165" s="19" t="s">
        <v>9</v>
      </c>
      <c r="B165" s="89" t="s">
        <v>249</v>
      </c>
      <c r="C165" s="90">
        <v>200</v>
      </c>
      <c r="D165" s="87">
        <v>717.51</v>
      </c>
      <c r="E165" s="87" t="e">
        <f>E166+#REF!+#REF!</f>
        <v>#REF!</v>
      </c>
      <c r="F165" s="87" t="e">
        <f>F166+#REF!+#REF!</f>
        <v>#REF!</v>
      </c>
      <c r="G165" s="76"/>
      <c r="H165" s="77"/>
      <c r="I165" s="77"/>
      <c r="J165" s="79">
        <v>740.48</v>
      </c>
      <c r="K165" s="79">
        <v>498.13</v>
      </c>
      <c r="L165" s="74">
        <f t="shared" si="57"/>
        <v>67.271229472774422</v>
      </c>
    </row>
    <row r="166" spans="1:12" ht="37.5">
      <c r="A166" s="19" t="s">
        <v>10</v>
      </c>
      <c r="B166" s="89" t="s">
        <v>249</v>
      </c>
      <c r="C166" s="90">
        <v>300</v>
      </c>
      <c r="D166" s="87">
        <v>47834.34</v>
      </c>
      <c r="E166" s="87" t="e">
        <f>E167+E169+E170+#REF!</f>
        <v>#REF!</v>
      </c>
      <c r="F166" s="87" t="e">
        <f>F167+F169+F170+#REF!</f>
        <v>#REF!</v>
      </c>
      <c r="G166" s="87" t="e">
        <f>G167+G169+G170+#REF!</f>
        <v>#REF!</v>
      </c>
      <c r="H166" s="87" t="e">
        <f>H167+H169+H170+#REF!</f>
        <v>#REF!</v>
      </c>
      <c r="I166" s="87" t="e">
        <f>I167+I169+I170+#REF!</f>
        <v>#REF!</v>
      </c>
      <c r="J166" s="87">
        <v>49365.52</v>
      </c>
      <c r="K166" s="79">
        <v>38196.61</v>
      </c>
      <c r="L166" s="74">
        <f t="shared" si="57"/>
        <v>77.375078799939729</v>
      </c>
    </row>
    <row r="167" spans="1:12" ht="58.5" customHeight="1">
      <c r="A167" s="19" t="s">
        <v>168</v>
      </c>
      <c r="B167" s="89" t="s">
        <v>250</v>
      </c>
      <c r="C167" s="90" t="s">
        <v>7</v>
      </c>
      <c r="D167" s="87">
        <f>D168+D169</f>
        <v>2244.42</v>
      </c>
      <c r="E167" s="87">
        <f>E168</f>
        <v>3688.35</v>
      </c>
      <c r="F167" s="87">
        <f>F168</f>
        <v>4665.37</v>
      </c>
      <c r="G167" s="76"/>
      <c r="H167" s="77"/>
      <c r="I167" s="77"/>
      <c r="J167" s="87">
        <f t="shared" ref="J167:K167" si="62">J168+J169</f>
        <v>2316</v>
      </c>
      <c r="K167" s="87">
        <f t="shared" si="62"/>
        <v>1914.72</v>
      </c>
      <c r="L167" s="74">
        <f t="shared" si="57"/>
        <v>82.673575129533688</v>
      </c>
    </row>
    <row r="168" spans="1:12" ht="37.5">
      <c r="A168" s="19" t="s">
        <v>9</v>
      </c>
      <c r="B168" s="89" t="s">
        <v>250</v>
      </c>
      <c r="C168" s="94">
        <v>200</v>
      </c>
      <c r="D168" s="21">
        <v>33.17</v>
      </c>
      <c r="E168" s="21">
        <v>3688.35</v>
      </c>
      <c r="F168" s="21">
        <v>4665.37</v>
      </c>
      <c r="G168" s="21">
        <v>3688.35</v>
      </c>
      <c r="H168" s="21">
        <v>4665.37</v>
      </c>
      <c r="I168" s="77"/>
      <c r="J168" s="79">
        <v>34.229999999999997</v>
      </c>
      <c r="K168" s="79">
        <v>25.83</v>
      </c>
      <c r="L168" s="74">
        <f t="shared" si="57"/>
        <v>75.460122699386503</v>
      </c>
    </row>
    <row r="169" spans="1:12" ht="37.5">
      <c r="A169" s="19" t="s">
        <v>10</v>
      </c>
      <c r="B169" s="89" t="s">
        <v>250</v>
      </c>
      <c r="C169" s="90">
        <v>300</v>
      </c>
      <c r="D169" s="21">
        <v>2211.25</v>
      </c>
      <c r="E169" s="21" t="e">
        <f>#REF!+#REF!+#REF!</f>
        <v>#REF!</v>
      </c>
      <c r="F169" s="21" t="e">
        <f>#REF!+#REF!+#REF!</f>
        <v>#REF!</v>
      </c>
      <c r="G169" s="21"/>
      <c r="H169" s="21"/>
      <c r="I169" s="77"/>
      <c r="J169" s="79">
        <v>2281.77</v>
      </c>
      <c r="K169" s="79">
        <v>1888.89</v>
      </c>
      <c r="L169" s="74">
        <f t="shared" si="57"/>
        <v>82.781787822611392</v>
      </c>
    </row>
    <row r="170" spans="1:12" ht="24" customHeight="1">
      <c r="A170" s="17" t="s">
        <v>19</v>
      </c>
      <c r="B170" s="89" t="s">
        <v>251</v>
      </c>
      <c r="C170" s="90" t="s">
        <v>7</v>
      </c>
      <c r="D170" s="87">
        <f>D171</f>
        <v>0</v>
      </c>
      <c r="E170" s="92">
        <f>E171</f>
        <v>203</v>
      </c>
      <c r="F170" s="92">
        <f>F171</f>
        <v>203</v>
      </c>
      <c r="G170" s="76"/>
      <c r="H170" s="77"/>
      <c r="I170" s="77"/>
      <c r="J170" s="87">
        <f t="shared" ref="J170:K170" si="63">J171</f>
        <v>228.05</v>
      </c>
      <c r="K170" s="87">
        <f t="shared" si="63"/>
        <v>228.05</v>
      </c>
      <c r="L170" s="74">
        <f t="shared" si="57"/>
        <v>100</v>
      </c>
    </row>
    <row r="171" spans="1:12" ht="19.149999999999999" customHeight="1">
      <c r="A171" s="19" t="s">
        <v>10</v>
      </c>
      <c r="B171" s="89" t="s">
        <v>251</v>
      </c>
      <c r="C171" s="90">
        <v>300</v>
      </c>
      <c r="D171" s="87">
        <v>0</v>
      </c>
      <c r="E171" s="92">
        <v>203</v>
      </c>
      <c r="F171" s="92">
        <v>203</v>
      </c>
      <c r="G171" s="76"/>
      <c r="H171" s="77"/>
      <c r="I171" s="77"/>
      <c r="J171" s="79">
        <v>228.05</v>
      </c>
      <c r="K171" s="79">
        <v>228.05</v>
      </c>
      <c r="L171" s="74">
        <f t="shared" si="57"/>
        <v>100</v>
      </c>
    </row>
    <row r="172" spans="1:12" ht="76.5" customHeight="1">
      <c r="A172" s="19" t="s">
        <v>172</v>
      </c>
      <c r="B172" s="89" t="s">
        <v>256</v>
      </c>
      <c r="C172" s="90" t="s">
        <v>7</v>
      </c>
      <c r="D172" s="87">
        <f>D173+D174</f>
        <v>239.12</v>
      </c>
      <c r="E172" s="92"/>
      <c r="F172" s="92"/>
      <c r="G172" s="76"/>
      <c r="H172" s="77"/>
      <c r="I172" s="77"/>
      <c r="J172" s="87">
        <f t="shared" ref="J172:K172" si="64">J173+J174</f>
        <v>163.4</v>
      </c>
      <c r="K172" s="87">
        <f t="shared" si="64"/>
        <v>65.94</v>
      </c>
      <c r="L172" s="74">
        <f t="shared" si="57"/>
        <v>40.354957160342714</v>
      </c>
    </row>
    <row r="173" spans="1:12" ht="39" customHeight="1">
      <c r="A173" s="19" t="s">
        <v>9</v>
      </c>
      <c r="B173" s="89" t="s">
        <v>256</v>
      </c>
      <c r="C173" s="90">
        <v>200</v>
      </c>
      <c r="D173" s="87">
        <v>2.4900000000000002</v>
      </c>
      <c r="E173" s="92"/>
      <c r="F173" s="92"/>
      <c r="G173" s="76"/>
      <c r="H173" s="77"/>
      <c r="I173" s="77"/>
      <c r="J173" s="72">
        <v>5</v>
      </c>
      <c r="K173" s="79">
        <v>3.12</v>
      </c>
      <c r="L173" s="74">
        <f t="shared" si="57"/>
        <v>62.4</v>
      </c>
    </row>
    <row r="174" spans="1:12" ht="38.25" customHeight="1">
      <c r="A174" s="19" t="s">
        <v>10</v>
      </c>
      <c r="B174" s="89" t="s">
        <v>256</v>
      </c>
      <c r="C174" s="90">
        <v>300</v>
      </c>
      <c r="D174" s="87">
        <v>236.63</v>
      </c>
      <c r="E174" s="92"/>
      <c r="F174" s="92"/>
      <c r="G174" s="76"/>
      <c r="H174" s="77"/>
      <c r="I174" s="77"/>
      <c r="J174" s="72">
        <v>158.4</v>
      </c>
      <c r="K174" s="72">
        <v>62.82</v>
      </c>
      <c r="L174" s="74">
        <f t="shared" si="57"/>
        <v>39.659090909090914</v>
      </c>
    </row>
    <row r="175" spans="1:12" ht="39.75" customHeight="1">
      <c r="A175" s="24" t="s">
        <v>169</v>
      </c>
      <c r="B175" s="89" t="s">
        <v>252</v>
      </c>
      <c r="C175" s="90" t="s">
        <v>7</v>
      </c>
      <c r="D175" s="87">
        <f>D176+D177</f>
        <v>51312.24</v>
      </c>
      <c r="E175" s="92">
        <f>E176</f>
        <v>781.55</v>
      </c>
      <c r="F175" s="92">
        <f>F176</f>
        <v>781.55</v>
      </c>
      <c r="G175" s="76"/>
      <c r="H175" s="77"/>
      <c r="I175" s="77"/>
      <c r="J175" s="87">
        <f t="shared" ref="J175:K175" si="65">J176+J177</f>
        <v>53202.299999999996</v>
      </c>
      <c r="K175" s="87">
        <f t="shared" si="65"/>
        <v>41498.639999999999</v>
      </c>
      <c r="L175" s="74">
        <f t="shared" si="57"/>
        <v>78.001590156816533</v>
      </c>
    </row>
    <row r="176" spans="1:12" ht="39.75" customHeight="1">
      <c r="A176" s="19" t="s">
        <v>9</v>
      </c>
      <c r="B176" s="89" t="s">
        <v>252</v>
      </c>
      <c r="C176" s="90">
        <v>200</v>
      </c>
      <c r="D176" s="87">
        <v>758.31</v>
      </c>
      <c r="E176" s="92">
        <v>781.55</v>
      </c>
      <c r="F176" s="92">
        <v>781.55</v>
      </c>
      <c r="G176" s="76"/>
      <c r="H176" s="77"/>
      <c r="I176" s="77"/>
      <c r="J176" s="79">
        <v>786.24</v>
      </c>
      <c r="K176" s="72">
        <v>539.79999999999995</v>
      </c>
      <c r="L176" s="74">
        <f t="shared" si="57"/>
        <v>68.655881155881147</v>
      </c>
    </row>
    <row r="177" spans="1:12" ht="41.25" customHeight="1">
      <c r="A177" s="19" t="s">
        <v>10</v>
      </c>
      <c r="B177" s="89" t="s">
        <v>252</v>
      </c>
      <c r="C177" s="90">
        <v>300</v>
      </c>
      <c r="D177" s="87">
        <v>50553.93</v>
      </c>
      <c r="E177" s="87">
        <f>E178+E179</f>
        <v>3290.32</v>
      </c>
      <c r="F177" s="87">
        <f>F178+F179</f>
        <v>5091.05</v>
      </c>
      <c r="G177" s="76"/>
      <c r="H177" s="77"/>
      <c r="I177" s="77"/>
      <c r="J177" s="79">
        <v>52416.06</v>
      </c>
      <c r="K177" s="79">
        <v>40958.839999999997</v>
      </c>
      <c r="L177" s="74">
        <f t="shared" si="57"/>
        <v>78.141775631361838</v>
      </c>
    </row>
    <row r="178" spans="1:12" ht="61.5" customHeight="1">
      <c r="A178" s="19" t="s">
        <v>170</v>
      </c>
      <c r="B178" s="89" t="s">
        <v>253</v>
      </c>
      <c r="C178" s="90" t="s">
        <v>7</v>
      </c>
      <c r="D178" s="92">
        <f>D179+D180</f>
        <v>71.22</v>
      </c>
      <c r="E178" s="92">
        <v>2700.8</v>
      </c>
      <c r="F178" s="92">
        <v>2700.8</v>
      </c>
      <c r="G178" s="76"/>
      <c r="H178" s="77"/>
      <c r="I178" s="77"/>
      <c r="J178" s="92">
        <f t="shared" ref="J178:K178" si="66">J179+J180</f>
        <v>73</v>
      </c>
      <c r="K178" s="92">
        <f t="shared" si="66"/>
        <v>55.879999999999995</v>
      </c>
      <c r="L178" s="74">
        <f t="shared" si="57"/>
        <v>76.547945205479451</v>
      </c>
    </row>
    <row r="179" spans="1:12" ht="37.5" customHeight="1">
      <c r="A179" s="19" t="s">
        <v>9</v>
      </c>
      <c r="B179" s="89" t="s">
        <v>253</v>
      </c>
      <c r="C179" s="90">
        <v>200</v>
      </c>
      <c r="D179" s="22">
        <v>1.05</v>
      </c>
      <c r="E179" s="92">
        <v>589.52</v>
      </c>
      <c r="F179" s="92">
        <v>2390.25</v>
      </c>
      <c r="G179" s="76"/>
      <c r="H179" s="77"/>
      <c r="I179" s="77"/>
      <c r="J179" s="79">
        <v>1.08</v>
      </c>
      <c r="K179" s="72">
        <v>0.3</v>
      </c>
      <c r="L179" s="74">
        <f t="shared" si="57"/>
        <v>27.777777777777775</v>
      </c>
    </row>
    <row r="180" spans="1:12" ht="19.149999999999999" customHeight="1">
      <c r="A180" s="19" t="s">
        <v>10</v>
      </c>
      <c r="B180" s="89" t="s">
        <v>253</v>
      </c>
      <c r="C180" s="90">
        <v>300</v>
      </c>
      <c r="D180" s="87">
        <v>70.17</v>
      </c>
      <c r="E180" s="92">
        <f>E181</f>
        <v>755.7</v>
      </c>
      <c r="F180" s="92">
        <f>F181</f>
        <v>906</v>
      </c>
      <c r="G180" s="76"/>
      <c r="H180" s="77"/>
      <c r="I180" s="77"/>
      <c r="J180" s="79">
        <v>71.92</v>
      </c>
      <c r="K180" s="79">
        <v>55.58</v>
      </c>
      <c r="L180" s="74">
        <f t="shared" si="57"/>
        <v>77.280311457174633</v>
      </c>
    </row>
    <row r="181" spans="1:12" ht="42" customHeight="1">
      <c r="A181" s="19" t="s">
        <v>171</v>
      </c>
      <c r="B181" s="89" t="s">
        <v>254</v>
      </c>
      <c r="C181" s="90" t="s">
        <v>7</v>
      </c>
      <c r="D181" s="87">
        <f>D182+D183</f>
        <v>178.04999999999998</v>
      </c>
      <c r="E181" s="92">
        <v>755.7</v>
      </c>
      <c r="F181" s="92">
        <v>906</v>
      </c>
      <c r="G181" s="76"/>
      <c r="H181" s="77"/>
      <c r="I181" s="77"/>
      <c r="J181" s="87">
        <f t="shared" ref="J181:K181" si="67">J182+J183</f>
        <v>184</v>
      </c>
      <c r="K181" s="87">
        <f t="shared" si="67"/>
        <v>136</v>
      </c>
      <c r="L181" s="74">
        <f t="shared" si="57"/>
        <v>73.91304347826086</v>
      </c>
    </row>
    <row r="182" spans="1:12" ht="36.75" customHeight="1">
      <c r="A182" s="19" t="s">
        <v>9</v>
      </c>
      <c r="B182" s="89" t="s">
        <v>254</v>
      </c>
      <c r="C182" s="90">
        <v>200</v>
      </c>
      <c r="D182" s="87">
        <v>2.63</v>
      </c>
      <c r="E182" s="87" t="e">
        <f>E183+#REF!</f>
        <v>#REF!</v>
      </c>
      <c r="F182" s="87" t="e">
        <f>F183+#REF!</f>
        <v>#REF!</v>
      </c>
      <c r="G182" s="76"/>
      <c r="H182" s="77"/>
      <c r="I182" s="77"/>
      <c r="J182" s="79">
        <v>2.72</v>
      </c>
      <c r="K182" s="72">
        <v>1.83</v>
      </c>
      <c r="L182" s="74">
        <f t="shared" si="57"/>
        <v>67.27941176470587</v>
      </c>
    </row>
    <row r="183" spans="1:12" ht="43.5" customHeight="1">
      <c r="A183" s="19" t="s">
        <v>10</v>
      </c>
      <c r="B183" s="89" t="s">
        <v>254</v>
      </c>
      <c r="C183" s="90">
        <v>300</v>
      </c>
      <c r="D183" s="87">
        <v>175.42</v>
      </c>
      <c r="E183" s="87" t="e">
        <f>#REF!+#REF!+#REF!</f>
        <v>#REF!</v>
      </c>
      <c r="F183" s="87" t="e">
        <f>#REF!+#REF!+#REF!</f>
        <v>#REF!</v>
      </c>
      <c r="G183" s="76"/>
      <c r="H183" s="77"/>
      <c r="I183" s="77"/>
      <c r="J183" s="79">
        <v>181.28</v>
      </c>
      <c r="K183" s="79">
        <v>134.16999999999999</v>
      </c>
      <c r="L183" s="74">
        <f t="shared" si="57"/>
        <v>74.012577228596641</v>
      </c>
    </row>
    <row r="184" spans="1:12" ht="77.25" customHeight="1">
      <c r="A184" s="19" t="s">
        <v>245</v>
      </c>
      <c r="B184" s="89" t="s">
        <v>255</v>
      </c>
      <c r="C184" s="90" t="s">
        <v>7</v>
      </c>
      <c r="D184" s="87">
        <f>D185+D186</f>
        <v>189.88</v>
      </c>
      <c r="E184" s="87"/>
      <c r="F184" s="87"/>
      <c r="G184" s="76"/>
      <c r="H184" s="77"/>
      <c r="I184" s="77"/>
      <c r="J184" s="87">
        <f t="shared" ref="J184:K184" si="68">J185+J186</f>
        <v>265.60000000000002</v>
      </c>
      <c r="K184" s="87">
        <f t="shared" si="68"/>
        <v>243.48</v>
      </c>
      <c r="L184" s="74">
        <f t="shared" si="57"/>
        <v>91.67168674698793</v>
      </c>
    </row>
    <row r="185" spans="1:12" ht="39.75" customHeight="1">
      <c r="A185" s="19" t="s">
        <v>9</v>
      </c>
      <c r="B185" s="89" t="s">
        <v>255</v>
      </c>
      <c r="C185" s="90">
        <v>200</v>
      </c>
      <c r="D185" s="87">
        <v>2.81</v>
      </c>
      <c r="E185" s="87"/>
      <c r="F185" s="87"/>
      <c r="G185" s="76"/>
      <c r="H185" s="77"/>
      <c r="I185" s="77"/>
      <c r="J185" s="79">
        <v>2.81</v>
      </c>
      <c r="K185" s="72">
        <v>0</v>
      </c>
      <c r="L185" s="74">
        <f t="shared" si="57"/>
        <v>0</v>
      </c>
    </row>
    <row r="186" spans="1:12" ht="40.5" customHeight="1">
      <c r="A186" s="19" t="s">
        <v>10</v>
      </c>
      <c r="B186" s="89" t="s">
        <v>255</v>
      </c>
      <c r="C186" s="90">
        <v>300</v>
      </c>
      <c r="D186" s="87">
        <v>187.07</v>
      </c>
      <c r="E186" s="87"/>
      <c r="F186" s="87"/>
      <c r="G186" s="76"/>
      <c r="H186" s="77"/>
      <c r="I186" s="77"/>
      <c r="J186" s="79">
        <v>262.79000000000002</v>
      </c>
      <c r="K186" s="79">
        <v>243.48</v>
      </c>
      <c r="L186" s="74">
        <f t="shared" si="57"/>
        <v>92.651927394497505</v>
      </c>
    </row>
    <row r="187" spans="1:12" ht="61.5" customHeight="1">
      <c r="A187" s="33" t="s">
        <v>257</v>
      </c>
      <c r="B187" s="84" t="s">
        <v>74</v>
      </c>
      <c r="C187" s="85"/>
      <c r="D187" s="88">
        <f>D188+D190+D194+D197+D200+D203</f>
        <v>151087.85</v>
      </c>
      <c r="E187" s="87"/>
      <c r="F187" s="87"/>
      <c r="G187" s="76"/>
      <c r="H187" s="77"/>
      <c r="I187" s="77"/>
      <c r="J187" s="88">
        <f>J188+J190+J194+J197+J200+J203</f>
        <v>163459.99</v>
      </c>
      <c r="K187" s="88">
        <f>K188+K190+K194+K197+K200+K203</f>
        <v>116362.93999999999</v>
      </c>
      <c r="L187" s="80">
        <f t="shared" si="57"/>
        <v>71.187414118892335</v>
      </c>
    </row>
    <row r="188" spans="1:12" ht="78.75" customHeight="1">
      <c r="A188" s="19" t="s">
        <v>185</v>
      </c>
      <c r="B188" s="89" t="s">
        <v>258</v>
      </c>
      <c r="C188" s="90" t="s">
        <v>7</v>
      </c>
      <c r="D188" s="87">
        <f>D189</f>
        <v>40990</v>
      </c>
      <c r="E188" s="87"/>
      <c r="F188" s="87"/>
      <c r="G188" s="76"/>
      <c r="H188" s="77"/>
      <c r="I188" s="77"/>
      <c r="J188" s="87">
        <f t="shared" ref="J188:K188" si="69">J189</f>
        <v>54367</v>
      </c>
      <c r="K188" s="87">
        <f t="shared" si="69"/>
        <v>33853.519999999997</v>
      </c>
      <c r="L188" s="74">
        <f t="shared" si="57"/>
        <v>62.2685084702117</v>
      </c>
    </row>
    <row r="189" spans="1:12" ht="36.75" customHeight="1">
      <c r="A189" s="19" t="s">
        <v>10</v>
      </c>
      <c r="B189" s="89" t="s">
        <v>258</v>
      </c>
      <c r="C189" s="90">
        <v>300</v>
      </c>
      <c r="D189" s="87">
        <v>40990</v>
      </c>
      <c r="E189" s="87"/>
      <c r="F189" s="87"/>
      <c r="G189" s="76"/>
      <c r="H189" s="77"/>
      <c r="I189" s="77"/>
      <c r="J189" s="72">
        <v>54367</v>
      </c>
      <c r="K189" s="79">
        <v>33853.519999999997</v>
      </c>
      <c r="L189" s="74">
        <f t="shared" si="57"/>
        <v>62.2685084702117</v>
      </c>
    </row>
    <row r="190" spans="1:12" ht="187.5" customHeight="1">
      <c r="A190" s="17" t="s">
        <v>203</v>
      </c>
      <c r="B190" s="89" t="s">
        <v>259</v>
      </c>
      <c r="C190" s="90" t="s">
        <v>7</v>
      </c>
      <c r="D190" s="87">
        <f>D193+D192+D191</f>
        <v>55343.199999999997</v>
      </c>
      <c r="E190" s="87"/>
      <c r="F190" s="87"/>
      <c r="G190" s="76"/>
      <c r="H190" s="77"/>
      <c r="I190" s="77"/>
      <c r="J190" s="87">
        <f>J193+J192+J191</f>
        <v>55343.199999999997</v>
      </c>
      <c r="K190" s="87">
        <f>K193+K192+K191</f>
        <v>39262.549999999996</v>
      </c>
      <c r="L190" s="74">
        <f t="shared" si="57"/>
        <v>70.943765449052449</v>
      </c>
    </row>
    <row r="191" spans="1:12" ht="101.25" customHeight="1">
      <c r="A191" s="20" t="s">
        <v>17</v>
      </c>
      <c r="B191" s="89" t="s">
        <v>259</v>
      </c>
      <c r="C191" s="90">
        <v>100</v>
      </c>
      <c r="D191" s="87">
        <v>0</v>
      </c>
      <c r="E191" s="87"/>
      <c r="F191" s="87"/>
      <c r="G191" s="76"/>
      <c r="H191" s="77"/>
      <c r="I191" s="77"/>
      <c r="J191" s="87">
        <v>276.39</v>
      </c>
      <c r="K191" s="87">
        <v>86.45</v>
      </c>
      <c r="L191" s="74">
        <f t="shared" si="57"/>
        <v>31.278266218025259</v>
      </c>
    </row>
    <row r="192" spans="1:12" ht="41.25" customHeight="1">
      <c r="A192" s="19" t="s">
        <v>9</v>
      </c>
      <c r="B192" s="89" t="s">
        <v>259</v>
      </c>
      <c r="C192" s="90">
        <v>200</v>
      </c>
      <c r="D192" s="87">
        <v>817.88</v>
      </c>
      <c r="E192" s="87"/>
      <c r="F192" s="87"/>
      <c r="G192" s="76"/>
      <c r="H192" s="77"/>
      <c r="I192" s="77"/>
      <c r="J192" s="79">
        <v>541.49</v>
      </c>
      <c r="K192" s="79">
        <v>302.67</v>
      </c>
      <c r="L192" s="74">
        <f t="shared" si="57"/>
        <v>55.895769081608158</v>
      </c>
    </row>
    <row r="193" spans="1:12" ht="38.25" customHeight="1">
      <c r="A193" s="19" t="s">
        <v>10</v>
      </c>
      <c r="B193" s="89" t="s">
        <v>259</v>
      </c>
      <c r="C193" s="90">
        <v>300</v>
      </c>
      <c r="D193" s="87">
        <v>54525.32</v>
      </c>
      <c r="E193" s="87"/>
      <c r="F193" s="87"/>
      <c r="G193" s="76"/>
      <c r="H193" s="77"/>
      <c r="I193" s="77"/>
      <c r="J193" s="79">
        <v>54525.32</v>
      </c>
      <c r="K193" s="79">
        <v>38873.43</v>
      </c>
      <c r="L193" s="74">
        <f t="shared" si="57"/>
        <v>71.294272092305008</v>
      </c>
    </row>
    <row r="194" spans="1:12" ht="38.25" customHeight="1">
      <c r="A194" s="19" t="s">
        <v>192</v>
      </c>
      <c r="B194" s="89" t="s">
        <v>260</v>
      </c>
      <c r="C194" s="90" t="s">
        <v>7</v>
      </c>
      <c r="D194" s="87">
        <f>D195+D196</f>
        <v>25.84</v>
      </c>
      <c r="E194" s="87"/>
      <c r="F194" s="87"/>
      <c r="G194" s="76"/>
      <c r="H194" s="77"/>
      <c r="I194" s="77"/>
      <c r="J194" s="87">
        <f t="shared" ref="J194:K194" si="70">J195+J196</f>
        <v>36.75</v>
      </c>
      <c r="K194" s="87">
        <f t="shared" si="70"/>
        <v>36.75</v>
      </c>
      <c r="L194" s="74">
        <f t="shared" si="57"/>
        <v>100</v>
      </c>
    </row>
    <row r="195" spans="1:12" ht="44.25" customHeight="1">
      <c r="A195" s="19" t="s">
        <v>9</v>
      </c>
      <c r="B195" s="89" t="s">
        <v>260</v>
      </c>
      <c r="C195" s="90">
        <v>200</v>
      </c>
      <c r="D195" s="87">
        <v>0.38</v>
      </c>
      <c r="E195" s="87"/>
      <c r="F195" s="87"/>
      <c r="G195" s="76"/>
      <c r="H195" s="77"/>
      <c r="I195" s="77"/>
      <c r="J195" s="79">
        <v>0.49</v>
      </c>
      <c r="K195" s="72">
        <v>0.49</v>
      </c>
      <c r="L195" s="74">
        <f t="shared" si="57"/>
        <v>100</v>
      </c>
    </row>
    <row r="196" spans="1:12" ht="42.75" customHeight="1">
      <c r="A196" s="19" t="s">
        <v>10</v>
      </c>
      <c r="B196" s="89" t="s">
        <v>260</v>
      </c>
      <c r="C196" s="90">
        <v>300</v>
      </c>
      <c r="D196" s="87">
        <v>25.46</v>
      </c>
      <c r="E196" s="87"/>
      <c r="F196" s="87"/>
      <c r="G196" s="76"/>
      <c r="H196" s="77"/>
      <c r="I196" s="77"/>
      <c r="J196" s="79">
        <v>36.26</v>
      </c>
      <c r="K196" s="72">
        <v>36.26</v>
      </c>
      <c r="L196" s="74">
        <f t="shared" si="57"/>
        <v>100</v>
      </c>
    </row>
    <row r="197" spans="1:12" ht="26.25" customHeight="1">
      <c r="A197" s="51" t="s">
        <v>191</v>
      </c>
      <c r="B197" s="89" t="s">
        <v>261</v>
      </c>
      <c r="C197" s="90" t="s">
        <v>7</v>
      </c>
      <c r="D197" s="87">
        <f>D198+D199</f>
        <v>37007.01</v>
      </c>
      <c r="E197" s="87"/>
      <c r="F197" s="87"/>
      <c r="G197" s="76"/>
      <c r="H197" s="77"/>
      <c r="I197" s="77"/>
      <c r="J197" s="87">
        <f t="shared" ref="J197:K197" si="71">J198+J199</f>
        <v>35413.700000000004</v>
      </c>
      <c r="K197" s="87">
        <f t="shared" si="71"/>
        <v>28149.95</v>
      </c>
      <c r="L197" s="74">
        <f t="shared" si="57"/>
        <v>79.488870126532944</v>
      </c>
    </row>
    <row r="198" spans="1:12" ht="44.25" customHeight="1">
      <c r="A198" s="19" t="s">
        <v>9</v>
      </c>
      <c r="B198" s="89" t="s">
        <v>261</v>
      </c>
      <c r="C198" s="90">
        <v>200</v>
      </c>
      <c r="D198" s="87">
        <v>5.01</v>
      </c>
      <c r="E198" s="87"/>
      <c r="F198" s="87"/>
      <c r="G198" s="76"/>
      <c r="H198" s="77"/>
      <c r="I198" s="77"/>
      <c r="J198" s="79">
        <v>5.01</v>
      </c>
      <c r="K198" s="79">
        <v>1.58</v>
      </c>
      <c r="L198" s="74">
        <f t="shared" si="57"/>
        <v>31.536926147704591</v>
      </c>
    </row>
    <row r="199" spans="1:12" ht="40.5" customHeight="1">
      <c r="A199" s="19" t="s">
        <v>10</v>
      </c>
      <c r="B199" s="89" t="s">
        <v>261</v>
      </c>
      <c r="C199" s="90">
        <v>300</v>
      </c>
      <c r="D199" s="87">
        <v>37002</v>
      </c>
      <c r="E199" s="87"/>
      <c r="F199" s="87"/>
      <c r="G199" s="76"/>
      <c r="H199" s="77"/>
      <c r="I199" s="77"/>
      <c r="J199" s="72">
        <v>35408.69</v>
      </c>
      <c r="K199" s="79">
        <v>28148.37</v>
      </c>
      <c r="L199" s="74">
        <f t="shared" si="57"/>
        <v>79.495654880200306</v>
      </c>
    </row>
    <row r="200" spans="1:12" ht="63" customHeight="1">
      <c r="A200" s="17" t="s">
        <v>173</v>
      </c>
      <c r="B200" s="89" t="s">
        <v>262</v>
      </c>
      <c r="C200" s="90" t="s">
        <v>7</v>
      </c>
      <c r="D200" s="87">
        <f>D201+D202</f>
        <v>16065.14</v>
      </c>
      <c r="E200" s="87"/>
      <c r="F200" s="87"/>
      <c r="G200" s="76"/>
      <c r="H200" s="77"/>
      <c r="I200" s="77"/>
      <c r="J200" s="87">
        <f t="shared" ref="J200:K200" si="72">J201+J202</f>
        <v>16579</v>
      </c>
      <c r="K200" s="87">
        <f t="shared" si="72"/>
        <v>13339.83</v>
      </c>
      <c r="L200" s="74">
        <f t="shared" si="57"/>
        <v>80.462211231075457</v>
      </c>
    </row>
    <row r="201" spans="1:12" ht="41.25" customHeight="1">
      <c r="A201" s="19" t="s">
        <v>9</v>
      </c>
      <c r="B201" s="89" t="s">
        <v>262</v>
      </c>
      <c r="C201" s="90">
        <v>200</v>
      </c>
      <c r="D201" s="87">
        <v>237.42</v>
      </c>
      <c r="E201" s="87"/>
      <c r="F201" s="87"/>
      <c r="G201" s="76"/>
      <c r="H201" s="77"/>
      <c r="I201" s="77"/>
      <c r="J201" s="79">
        <v>245.01</v>
      </c>
      <c r="K201" s="79">
        <v>165.61</v>
      </c>
      <c r="L201" s="74">
        <f t="shared" si="57"/>
        <v>67.593159462879072</v>
      </c>
    </row>
    <row r="202" spans="1:12" ht="42.75" customHeight="1">
      <c r="A202" s="19" t="s">
        <v>10</v>
      </c>
      <c r="B202" s="89" t="s">
        <v>262</v>
      </c>
      <c r="C202" s="90">
        <v>300</v>
      </c>
      <c r="D202" s="87">
        <v>15827.72</v>
      </c>
      <c r="E202" s="87"/>
      <c r="F202" s="87"/>
      <c r="G202" s="76"/>
      <c r="H202" s="77"/>
      <c r="I202" s="77"/>
      <c r="J202" s="79">
        <v>16333.99</v>
      </c>
      <c r="K202" s="79">
        <v>13174.22</v>
      </c>
      <c r="L202" s="74">
        <f t="shared" si="57"/>
        <v>80.655247125778814</v>
      </c>
    </row>
    <row r="203" spans="1:12" ht="131.25" customHeight="1">
      <c r="A203" s="19" t="s">
        <v>174</v>
      </c>
      <c r="B203" s="89" t="s">
        <v>263</v>
      </c>
      <c r="C203" s="90" t="s">
        <v>7</v>
      </c>
      <c r="D203" s="87">
        <f>D204+D205</f>
        <v>1656.6599999999999</v>
      </c>
      <c r="E203" s="87"/>
      <c r="F203" s="87"/>
      <c r="G203" s="76"/>
      <c r="H203" s="77"/>
      <c r="I203" s="77"/>
      <c r="J203" s="87">
        <f t="shared" ref="J203:K203" si="73">J204+J205</f>
        <v>1720.34</v>
      </c>
      <c r="K203" s="87">
        <f t="shared" si="73"/>
        <v>1720.34</v>
      </c>
      <c r="L203" s="74">
        <f t="shared" si="57"/>
        <v>100</v>
      </c>
    </row>
    <row r="204" spans="1:12" ht="40.5" customHeight="1">
      <c r="A204" s="19" t="s">
        <v>9</v>
      </c>
      <c r="B204" s="89" t="s">
        <v>263</v>
      </c>
      <c r="C204" s="90">
        <v>200</v>
      </c>
      <c r="D204" s="87">
        <v>16.579999999999998</v>
      </c>
      <c r="E204" s="87"/>
      <c r="F204" s="87"/>
      <c r="G204" s="76"/>
      <c r="H204" s="77"/>
      <c r="I204" s="77"/>
      <c r="J204" s="72">
        <v>17.04</v>
      </c>
      <c r="K204" s="72">
        <v>17.04</v>
      </c>
      <c r="L204" s="74">
        <f t="shared" si="57"/>
        <v>100</v>
      </c>
    </row>
    <row r="205" spans="1:12" ht="39.75" customHeight="1">
      <c r="A205" s="19" t="s">
        <v>10</v>
      </c>
      <c r="B205" s="89" t="s">
        <v>263</v>
      </c>
      <c r="C205" s="90">
        <v>300</v>
      </c>
      <c r="D205" s="87">
        <v>1640.08</v>
      </c>
      <c r="E205" s="87"/>
      <c r="F205" s="87"/>
      <c r="G205" s="76"/>
      <c r="H205" s="77"/>
      <c r="I205" s="77"/>
      <c r="J205" s="72">
        <v>1703.3</v>
      </c>
      <c r="K205" s="72">
        <v>1703.3</v>
      </c>
      <c r="L205" s="74">
        <f t="shared" si="57"/>
        <v>100</v>
      </c>
    </row>
    <row r="206" spans="1:12" ht="54" customHeight="1">
      <c r="A206" s="33" t="s">
        <v>204</v>
      </c>
      <c r="B206" s="84" t="s">
        <v>75</v>
      </c>
      <c r="C206" s="85" t="s">
        <v>7</v>
      </c>
      <c r="D206" s="88">
        <f>D207+D209</f>
        <v>48170.69</v>
      </c>
      <c r="E206" s="87"/>
      <c r="F206" s="87"/>
      <c r="G206" s="76"/>
      <c r="H206" s="77"/>
      <c r="I206" s="77"/>
      <c r="J206" s="88">
        <f t="shared" ref="J206:K206" si="74">J207+J209</f>
        <v>42620.69</v>
      </c>
      <c r="K206" s="88">
        <f t="shared" si="74"/>
        <v>28048.170000000002</v>
      </c>
      <c r="L206" s="80">
        <f t="shared" si="57"/>
        <v>65.808812574362364</v>
      </c>
    </row>
    <row r="207" spans="1:12" ht="63" customHeight="1">
      <c r="A207" s="19" t="s">
        <v>20</v>
      </c>
      <c r="B207" s="89" t="s">
        <v>264</v>
      </c>
      <c r="C207" s="90" t="s">
        <v>7</v>
      </c>
      <c r="D207" s="87">
        <f>D208</f>
        <v>1128.69</v>
      </c>
      <c r="E207" s="87"/>
      <c r="F207" s="87"/>
      <c r="G207" s="76"/>
      <c r="H207" s="77"/>
      <c r="I207" s="77"/>
      <c r="J207" s="87">
        <f t="shared" ref="J207:K207" si="75">J208</f>
        <v>1578.69</v>
      </c>
      <c r="K207" s="87">
        <f t="shared" si="75"/>
        <v>1128.29</v>
      </c>
      <c r="L207" s="74">
        <f t="shared" si="57"/>
        <v>71.470016279320191</v>
      </c>
    </row>
    <row r="208" spans="1:12" ht="43.5" customHeight="1">
      <c r="A208" s="19" t="s">
        <v>10</v>
      </c>
      <c r="B208" s="89" t="s">
        <v>264</v>
      </c>
      <c r="C208" s="90">
        <v>300</v>
      </c>
      <c r="D208" s="87">
        <v>1128.69</v>
      </c>
      <c r="E208" s="87"/>
      <c r="F208" s="87"/>
      <c r="G208" s="76"/>
      <c r="H208" s="77"/>
      <c r="I208" s="77"/>
      <c r="J208" s="79">
        <v>1578.69</v>
      </c>
      <c r="K208" s="79">
        <v>1128.29</v>
      </c>
      <c r="L208" s="74">
        <f t="shared" si="57"/>
        <v>71.470016279320191</v>
      </c>
    </row>
    <row r="209" spans="1:12" ht="45" customHeight="1">
      <c r="A209" s="19" t="s">
        <v>18</v>
      </c>
      <c r="B209" s="89" t="s">
        <v>265</v>
      </c>
      <c r="C209" s="90" t="s">
        <v>7</v>
      </c>
      <c r="D209" s="87">
        <f>D210+D211</f>
        <v>47042</v>
      </c>
      <c r="E209" s="87"/>
      <c r="F209" s="87"/>
      <c r="G209" s="76"/>
      <c r="H209" s="77"/>
      <c r="I209" s="77"/>
      <c r="J209" s="87">
        <f t="shared" ref="J209:K209" si="76">J210+J211</f>
        <v>41042</v>
      </c>
      <c r="K209" s="87">
        <f t="shared" si="76"/>
        <v>26919.88</v>
      </c>
      <c r="L209" s="74">
        <f t="shared" si="57"/>
        <v>65.5910530675893</v>
      </c>
    </row>
    <row r="210" spans="1:12" ht="42" customHeight="1">
      <c r="A210" s="19" t="s">
        <v>9</v>
      </c>
      <c r="B210" s="89" t="s">
        <v>265</v>
      </c>
      <c r="C210" s="90">
        <v>200</v>
      </c>
      <c r="D210" s="87">
        <v>922.39</v>
      </c>
      <c r="E210" s="87"/>
      <c r="F210" s="87"/>
      <c r="G210" s="76"/>
      <c r="H210" s="77"/>
      <c r="I210" s="77"/>
      <c r="J210" s="79">
        <v>922.39</v>
      </c>
      <c r="K210" s="79">
        <v>357.66</v>
      </c>
      <c r="L210" s="74">
        <f t="shared" si="57"/>
        <v>38.775355326922458</v>
      </c>
    </row>
    <row r="211" spans="1:12" ht="42.75" customHeight="1">
      <c r="A211" s="19" t="s">
        <v>10</v>
      </c>
      <c r="B211" s="89" t="s">
        <v>265</v>
      </c>
      <c r="C211" s="90">
        <v>300</v>
      </c>
      <c r="D211" s="87">
        <v>46119.61</v>
      </c>
      <c r="E211" s="87"/>
      <c r="F211" s="87"/>
      <c r="G211" s="76"/>
      <c r="H211" s="77"/>
      <c r="I211" s="77"/>
      <c r="J211" s="79">
        <v>40119.61</v>
      </c>
      <c r="K211" s="79">
        <v>26562.22</v>
      </c>
      <c r="L211" s="74">
        <f t="shared" si="57"/>
        <v>66.207572805418607</v>
      </c>
    </row>
    <row r="212" spans="1:12" ht="46.5" customHeight="1">
      <c r="A212" s="33" t="s">
        <v>205</v>
      </c>
      <c r="B212" s="84" t="s">
        <v>266</v>
      </c>
      <c r="C212" s="85" t="s">
        <v>7</v>
      </c>
      <c r="D212" s="88">
        <f>D213</f>
        <v>17825.82</v>
      </c>
      <c r="E212" s="87"/>
      <c r="F212" s="87"/>
      <c r="G212" s="76"/>
      <c r="H212" s="77"/>
      <c r="I212" s="77"/>
      <c r="J212" s="88">
        <f t="shared" ref="J212:K212" si="77">J213</f>
        <v>18027.439999999999</v>
      </c>
      <c r="K212" s="88">
        <f t="shared" si="77"/>
        <v>13182.670000000002</v>
      </c>
      <c r="L212" s="80">
        <f t="shared" si="57"/>
        <v>73.125579671878</v>
      </c>
    </row>
    <row r="213" spans="1:12" ht="56.25" customHeight="1">
      <c r="A213" s="19" t="s">
        <v>175</v>
      </c>
      <c r="B213" s="89" t="s">
        <v>267</v>
      </c>
      <c r="C213" s="90" t="s">
        <v>7</v>
      </c>
      <c r="D213" s="87">
        <f>D214+D215+D216</f>
        <v>17825.82</v>
      </c>
      <c r="E213" s="87"/>
      <c r="F213" s="87"/>
      <c r="G213" s="76"/>
      <c r="H213" s="77"/>
      <c r="I213" s="77"/>
      <c r="J213" s="87">
        <f t="shared" ref="J213:K213" si="78">J214+J215+J216</f>
        <v>18027.439999999999</v>
      </c>
      <c r="K213" s="87">
        <f t="shared" si="78"/>
        <v>13182.670000000002</v>
      </c>
      <c r="L213" s="74">
        <f t="shared" si="57"/>
        <v>73.125579671878</v>
      </c>
    </row>
    <row r="214" spans="1:12" ht="95.25" customHeight="1">
      <c r="A214" s="20" t="s">
        <v>17</v>
      </c>
      <c r="B214" s="89" t="s">
        <v>267</v>
      </c>
      <c r="C214" s="90">
        <v>100</v>
      </c>
      <c r="D214" s="87">
        <v>16513.82</v>
      </c>
      <c r="E214" s="87"/>
      <c r="F214" s="87"/>
      <c r="G214" s="76"/>
      <c r="H214" s="77"/>
      <c r="I214" s="77"/>
      <c r="J214" s="79">
        <v>16615.439999999999</v>
      </c>
      <c r="K214" s="72">
        <v>12288.2</v>
      </c>
      <c r="L214" s="74">
        <f t="shared" si="57"/>
        <v>73.956512737550142</v>
      </c>
    </row>
    <row r="215" spans="1:12" ht="39.75" customHeight="1">
      <c r="A215" s="19" t="s">
        <v>9</v>
      </c>
      <c r="B215" s="89" t="s">
        <v>267</v>
      </c>
      <c r="C215" s="90">
        <v>200</v>
      </c>
      <c r="D215" s="87">
        <v>1300</v>
      </c>
      <c r="E215" s="87"/>
      <c r="F215" s="87"/>
      <c r="G215" s="76"/>
      <c r="H215" s="77"/>
      <c r="I215" s="77"/>
      <c r="J215" s="72">
        <v>1407.72</v>
      </c>
      <c r="K215" s="79">
        <v>891.29</v>
      </c>
      <c r="L215" s="74">
        <f t="shared" si="57"/>
        <v>63.314437530190659</v>
      </c>
    </row>
    <row r="216" spans="1:12" ht="26.25" customHeight="1">
      <c r="A216" s="19" t="s">
        <v>11</v>
      </c>
      <c r="B216" s="89" t="s">
        <v>267</v>
      </c>
      <c r="C216" s="90">
        <v>800</v>
      </c>
      <c r="D216" s="87">
        <v>12</v>
      </c>
      <c r="E216" s="87"/>
      <c r="F216" s="87"/>
      <c r="G216" s="76"/>
      <c r="H216" s="77"/>
      <c r="I216" s="77"/>
      <c r="J216" s="72">
        <v>4.28</v>
      </c>
      <c r="K216" s="72">
        <v>3.18</v>
      </c>
      <c r="L216" s="74">
        <f t="shared" si="57"/>
        <v>74.299065420560751</v>
      </c>
    </row>
    <row r="217" spans="1:12" ht="26.25" customHeight="1">
      <c r="A217" s="33" t="s">
        <v>429</v>
      </c>
      <c r="B217" s="84" t="s">
        <v>431</v>
      </c>
      <c r="C217" s="85" t="s">
        <v>7</v>
      </c>
      <c r="D217" s="88">
        <f>D220+D218</f>
        <v>0</v>
      </c>
      <c r="E217" s="88"/>
      <c r="F217" s="88"/>
      <c r="G217" s="83"/>
      <c r="H217" s="45"/>
      <c r="I217" s="45"/>
      <c r="J217" s="88">
        <f t="shared" ref="J217:K217" si="79">J220+J218</f>
        <v>35</v>
      </c>
      <c r="K217" s="88">
        <f t="shared" si="79"/>
        <v>35</v>
      </c>
      <c r="L217" s="80">
        <f t="shared" si="57"/>
        <v>100</v>
      </c>
    </row>
    <row r="218" spans="1:12" ht="96" customHeight="1">
      <c r="A218" s="19" t="s">
        <v>483</v>
      </c>
      <c r="B218" s="89" t="s">
        <v>484</v>
      </c>
      <c r="C218" s="85" t="s">
        <v>7</v>
      </c>
      <c r="D218" s="87">
        <f>D219</f>
        <v>0</v>
      </c>
      <c r="E218" s="87"/>
      <c r="F218" s="87"/>
      <c r="G218" s="81"/>
      <c r="H218" s="82"/>
      <c r="I218" s="82"/>
      <c r="J218" s="87">
        <f t="shared" ref="J218:K218" si="80">J219</f>
        <v>24</v>
      </c>
      <c r="K218" s="87">
        <f t="shared" si="80"/>
        <v>24</v>
      </c>
      <c r="L218" s="74">
        <f t="shared" si="57"/>
        <v>100</v>
      </c>
    </row>
    <row r="219" spans="1:12" ht="58.5" customHeight="1">
      <c r="A219" s="19" t="s">
        <v>433</v>
      </c>
      <c r="B219" s="89" t="s">
        <v>484</v>
      </c>
      <c r="C219" s="90">
        <v>600</v>
      </c>
      <c r="D219" s="87">
        <v>0</v>
      </c>
      <c r="E219" s="87"/>
      <c r="F219" s="87"/>
      <c r="G219" s="81"/>
      <c r="H219" s="82"/>
      <c r="I219" s="82"/>
      <c r="J219" s="87">
        <v>24</v>
      </c>
      <c r="K219" s="87">
        <v>24</v>
      </c>
      <c r="L219" s="74">
        <f t="shared" si="57"/>
        <v>100</v>
      </c>
    </row>
    <row r="220" spans="1:12" ht="99.75" customHeight="1">
      <c r="A220" s="19" t="s">
        <v>430</v>
      </c>
      <c r="B220" s="89" t="s">
        <v>432</v>
      </c>
      <c r="C220" s="90" t="s">
        <v>7</v>
      </c>
      <c r="D220" s="87">
        <f>D221</f>
        <v>0</v>
      </c>
      <c r="E220" s="87"/>
      <c r="F220" s="87"/>
      <c r="G220" s="76"/>
      <c r="H220" s="77"/>
      <c r="I220" s="77"/>
      <c r="J220" s="87">
        <f t="shared" ref="J220:K220" si="81">J221</f>
        <v>11</v>
      </c>
      <c r="K220" s="87">
        <f t="shared" si="81"/>
        <v>11</v>
      </c>
      <c r="L220" s="74">
        <f t="shared" si="57"/>
        <v>100</v>
      </c>
    </row>
    <row r="221" spans="1:12" ht="57" customHeight="1">
      <c r="A221" s="19" t="s">
        <v>433</v>
      </c>
      <c r="B221" s="89" t="s">
        <v>432</v>
      </c>
      <c r="C221" s="90">
        <v>600</v>
      </c>
      <c r="D221" s="87">
        <v>0</v>
      </c>
      <c r="E221" s="87"/>
      <c r="F221" s="87"/>
      <c r="G221" s="76"/>
      <c r="H221" s="77"/>
      <c r="I221" s="77"/>
      <c r="J221" s="72">
        <v>11</v>
      </c>
      <c r="K221" s="72">
        <v>11</v>
      </c>
      <c r="L221" s="74">
        <f t="shared" ref="L221:L307" si="82">K221/J221*100</f>
        <v>100</v>
      </c>
    </row>
    <row r="222" spans="1:12" ht="98.25" customHeight="1">
      <c r="A222" s="38" t="s">
        <v>272</v>
      </c>
      <c r="B222" s="84" t="s">
        <v>76</v>
      </c>
      <c r="C222" s="90" t="s">
        <v>7</v>
      </c>
      <c r="D222" s="95">
        <f>D223+D228+D245+D256+D270</f>
        <v>96778.09</v>
      </c>
      <c r="E222" s="96"/>
      <c r="F222" s="87"/>
      <c r="G222" s="76"/>
      <c r="H222" s="77"/>
      <c r="I222" s="77"/>
      <c r="J222" s="95">
        <f t="shared" ref="J222:K222" si="83">J223+J228+J245+J256+J270</f>
        <v>109972.94</v>
      </c>
      <c r="K222" s="95">
        <f t="shared" si="83"/>
        <v>76232.42</v>
      </c>
      <c r="L222" s="80">
        <f t="shared" si="82"/>
        <v>69.319252536123884</v>
      </c>
    </row>
    <row r="223" spans="1:12" ht="59.25" customHeight="1">
      <c r="A223" s="38" t="s">
        <v>77</v>
      </c>
      <c r="B223" s="84" t="s">
        <v>78</v>
      </c>
      <c r="C223" s="85" t="s">
        <v>7</v>
      </c>
      <c r="D223" s="95">
        <f>D224+D226</f>
        <v>26389.890000000003</v>
      </c>
      <c r="E223" s="96"/>
      <c r="F223" s="87"/>
      <c r="G223" s="76"/>
      <c r="H223" s="77"/>
      <c r="I223" s="77"/>
      <c r="J223" s="95">
        <f t="shared" ref="J223:K223" si="84">J224+J226</f>
        <v>26783.8</v>
      </c>
      <c r="K223" s="95">
        <f t="shared" si="84"/>
        <v>21182.81</v>
      </c>
      <c r="L223" s="80">
        <f t="shared" si="82"/>
        <v>79.088142832607772</v>
      </c>
    </row>
    <row r="224" spans="1:12" ht="44.25" customHeight="1">
      <c r="A224" s="30" t="s">
        <v>70</v>
      </c>
      <c r="B224" s="89" t="s">
        <v>79</v>
      </c>
      <c r="C224" s="90" t="s">
        <v>7</v>
      </c>
      <c r="D224" s="73">
        <f>D225</f>
        <v>25902.400000000001</v>
      </c>
      <c r="E224" s="96"/>
      <c r="F224" s="87"/>
      <c r="G224" s="76"/>
      <c r="H224" s="77"/>
      <c r="I224" s="77"/>
      <c r="J224" s="73">
        <f t="shared" ref="J224:K224" si="85">J225</f>
        <v>26250.84</v>
      </c>
      <c r="K224" s="73">
        <f t="shared" si="85"/>
        <v>20856.810000000001</v>
      </c>
      <c r="L224" s="74">
        <f t="shared" si="82"/>
        <v>79.45197182261596</v>
      </c>
    </row>
    <row r="225" spans="1:12" ht="64.5" customHeight="1">
      <c r="A225" s="30" t="s">
        <v>27</v>
      </c>
      <c r="B225" s="89" t="s">
        <v>79</v>
      </c>
      <c r="C225" s="90">
        <v>600</v>
      </c>
      <c r="D225" s="73">
        <v>25902.400000000001</v>
      </c>
      <c r="E225" s="96"/>
      <c r="F225" s="87"/>
      <c r="G225" s="76"/>
      <c r="H225" s="77"/>
      <c r="I225" s="77"/>
      <c r="J225" s="72">
        <v>26250.84</v>
      </c>
      <c r="K225" s="72">
        <v>20856.810000000001</v>
      </c>
      <c r="L225" s="74">
        <f t="shared" si="82"/>
        <v>79.45197182261596</v>
      </c>
    </row>
    <row r="226" spans="1:12" ht="111.75" customHeight="1">
      <c r="A226" s="19" t="s">
        <v>28</v>
      </c>
      <c r="B226" s="89" t="s">
        <v>156</v>
      </c>
      <c r="C226" s="90" t="s">
        <v>7</v>
      </c>
      <c r="D226" s="73">
        <f>D227</f>
        <v>487.49</v>
      </c>
      <c r="E226" s="96"/>
      <c r="F226" s="87"/>
      <c r="G226" s="76"/>
      <c r="H226" s="77"/>
      <c r="I226" s="77"/>
      <c r="J226" s="73">
        <f t="shared" ref="J226:K226" si="86">J227</f>
        <v>532.96</v>
      </c>
      <c r="K226" s="73">
        <f t="shared" si="86"/>
        <v>326</v>
      </c>
      <c r="L226" s="74">
        <f t="shared" si="82"/>
        <v>61.16781747223056</v>
      </c>
    </row>
    <row r="227" spans="1:12" ht="57" customHeight="1">
      <c r="A227" s="30" t="s">
        <v>27</v>
      </c>
      <c r="B227" s="89" t="s">
        <v>156</v>
      </c>
      <c r="C227" s="90">
        <v>600</v>
      </c>
      <c r="D227" s="73">
        <v>487.49</v>
      </c>
      <c r="E227" s="96"/>
      <c r="F227" s="87"/>
      <c r="G227" s="76"/>
      <c r="H227" s="77"/>
      <c r="I227" s="77"/>
      <c r="J227" s="79">
        <v>532.96</v>
      </c>
      <c r="K227" s="72">
        <v>326</v>
      </c>
      <c r="L227" s="74">
        <f t="shared" si="82"/>
        <v>61.16781747223056</v>
      </c>
    </row>
    <row r="228" spans="1:12" ht="61.5" customHeight="1">
      <c r="A228" s="38" t="s">
        <v>273</v>
      </c>
      <c r="B228" s="84" t="s">
        <v>157</v>
      </c>
      <c r="C228" s="90" t="s">
        <v>7</v>
      </c>
      <c r="D228" s="95">
        <f>D229+D237+D239+D243+D231+D235</f>
        <v>13709.95</v>
      </c>
      <c r="E228" s="96"/>
      <c r="F228" s="87"/>
      <c r="G228" s="76"/>
      <c r="H228" s="77"/>
      <c r="I228" s="77"/>
      <c r="J228" s="95">
        <f>J229+J237+J239+J243+J231+J235+J233+J241</f>
        <v>14866.67</v>
      </c>
      <c r="K228" s="95">
        <f>K229+K237+K239+K243+K231+K235+K233+K241</f>
        <v>12537.470000000001</v>
      </c>
      <c r="L228" s="80">
        <f t="shared" si="82"/>
        <v>84.332738938847783</v>
      </c>
    </row>
    <row r="229" spans="1:12" ht="40.5" customHeight="1">
      <c r="A229" s="30" t="s">
        <v>117</v>
      </c>
      <c r="B229" s="89" t="s">
        <v>158</v>
      </c>
      <c r="C229" s="90" t="s">
        <v>7</v>
      </c>
      <c r="D229" s="73">
        <f>D230</f>
        <v>13118.53</v>
      </c>
      <c r="E229" s="96"/>
      <c r="F229" s="87"/>
      <c r="G229" s="76"/>
      <c r="H229" s="77"/>
      <c r="I229" s="77"/>
      <c r="J229" s="73">
        <f t="shared" ref="J229:K229" si="87">J230</f>
        <v>12274.81</v>
      </c>
      <c r="K229" s="73">
        <f t="shared" si="87"/>
        <v>10067.93</v>
      </c>
      <c r="L229" s="74">
        <f t="shared" si="82"/>
        <v>82.021065906519127</v>
      </c>
    </row>
    <row r="230" spans="1:12" ht="60" customHeight="1">
      <c r="A230" s="30" t="s">
        <v>27</v>
      </c>
      <c r="B230" s="89" t="s">
        <v>158</v>
      </c>
      <c r="C230" s="90">
        <v>600</v>
      </c>
      <c r="D230" s="73">
        <v>13118.53</v>
      </c>
      <c r="E230" s="96"/>
      <c r="F230" s="87"/>
      <c r="G230" s="76"/>
      <c r="H230" s="77"/>
      <c r="I230" s="77"/>
      <c r="J230" s="79">
        <v>12274.81</v>
      </c>
      <c r="K230" s="79">
        <v>10067.93</v>
      </c>
      <c r="L230" s="74">
        <f t="shared" si="82"/>
        <v>82.021065906519127</v>
      </c>
    </row>
    <row r="231" spans="1:12" ht="30" customHeight="1">
      <c r="A231" s="30" t="s">
        <v>434</v>
      </c>
      <c r="B231" s="89" t="s">
        <v>435</v>
      </c>
      <c r="C231" s="90" t="s">
        <v>7</v>
      </c>
      <c r="D231" s="73">
        <f>D232</f>
        <v>0</v>
      </c>
      <c r="E231" s="96"/>
      <c r="F231" s="87"/>
      <c r="G231" s="76"/>
      <c r="H231" s="77"/>
      <c r="I231" s="77"/>
      <c r="J231" s="73">
        <f t="shared" ref="J231:K231" si="88">J232</f>
        <v>975.6</v>
      </c>
      <c r="K231" s="73">
        <f t="shared" si="88"/>
        <v>975.6</v>
      </c>
      <c r="L231" s="74">
        <f t="shared" si="82"/>
        <v>100</v>
      </c>
    </row>
    <row r="232" spans="1:12" ht="60" customHeight="1">
      <c r="A232" s="30" t="s">
        <v>222</v>
      </c>
      <c r="B232" s="89" t="s">
        <v>435</v>
      </c>
      <c r="C232" s="90">
        <v>400</v>
      </c>
      <c r="D232" s="73">
        <v>0</v>
      </c>
      <c r="E232" s="96"/>
      <c r="F232" s="87"/>
      <c r="G232" s="76"/>
      <c r="H232" s="77"/>
      <c r="I232" s="77"/>
      <c r="J232" s="72">
        <v>975.6</v>
      </c>
      <c r="K232" s="72">
        <v>975.6</v>
      </c>
      <c r="L232" s="74">
        <f t="shared" si="82"/>
        <v>100</v>
      </c>
    </row>
    <row r="233" spans="1:12" ht="60" customHeight="1">
      <c r="A233" s="30" t="s">
        <v>488</v>
      </c>
      <c r="B233" s="89" t="s">
        <v>506</v>
      </c>
      <c r="C233" s="90" t="s">
        <v>7</v>
      </c>
      <c r="D233" s="73">
        <f>D234</f>
        <v>0</v>
      </c>
      <c r="E233" s="96"/>
      <c r="F233" s="87"/>
      <c r="G233" s="76"/>
      <c r="H233" s="77"/>
      <c r="I233" s="77"/>
      <c r="J233" s="73">
        <f t="shared" ref="J233:K233" si="89">J234</f>
        <v>804.59</v>
      </c>
      <c r="K233" s="73">
        <f t="shared" si="89"/>
        <v>804.59</v>
      </c>
      <c r="L233" s="74">
        <f t="shared" si="82"/>
        <v>100</v>
      </c>
    </row>
    <row r="234" spans="1:12" ht="60" customHeight="1">
      <c r="A234" s="30" t="s">
        <v>27</v>
      </c>
      <c r="B234" s="89" t="s">
        <v>506</v>
      </c>
      <c r="C234" s="90">
        <v>600</v>
      </c>
      <c r="D234" s="73">
        <v>0</v>
      </c>
      <c r="E234" s="96"/>
      <c r="F234" s="87"/>
      <c r="G234" s="76"/>
      <c r="H234" s="77"/>
      <c r="I234" s="77"/>
      <c r="J234" s="72">
        <v>804.59</v>
      </c>
      <c r="K234" s="72">
        <v>804.59</v>
      </c>
      <c r="L234" s="74">
        <f t="shared" si="82"/>
        <v>100</v>
      </c>
    </row>
    <row r="235" spans="1:12" ht="99" customHeight="1">
      <c r="A235" s="62" t="s">
        <v>486</v>
      </c>
      <c r="B235" s="89" t="s">
        <v>487</v>
      </c>
      <c r="C235" s="90" t="s">
        <v>7</v>
      </c>
      <c r="D235" s="73">
        <f>D236</f>
        <v>0</v>
      </c>
      <c r="E235" s="96"/>
      <c r="F235" s="87"/>
      <c r="G235" s="76"/>
      <c r="H235" s="77"/>
      <c r="I235" s="77"/>
      <c r="J235" s="73">
        <f t="shared" ref="J235:K235" si="90">J236</f>
        <v>68.17</v>
      </c>
      <c r="K235" s="73">
        <f t="shared" si="90"/>
        <v>68.17</v>
      </c>
      <c r="L235" s="74">
        <f t="shared" si="82"/>
        <v>100</v>
      </c>
    </row>
    <row r="236" spans="1:12" ht="60" customHeight="1">
      <c r="A236" s="30" t="s">
        <v>27</v>
      </c>
      <c r="B236" s="89" t="s">
        <v>487</v>
      </c>
      <c r="C236" s="90">
        <v>600</v>
      </c>
      <c r="D236" s="73">
        <v>0</v>
      </c>
      <c r="E236" s="96"/>
      <c r="F236" s="87"/>
      <c r="G236" s="76"/>
      <c r="H236" s="77"/>
      <c r="I236" s="77"/>
      <c r="J236" s="72">
        <v>68.17</v>
      </c>
      <c r="K236" s="72">
        <v>68.17</v>
      </c>
      <c r="L236" s="74">
        <f t="shared" si="82"/>
        <v>100</v>
      </c>
    </row>
    <row r="237" spans="1:12" ht="60.75" customHeight="1">
      <c r="A237" s="30" t="s">
        <v>194</v>
      </c>
      <c r="B237" s="89" t="s">
        <v>195</v>
      </c>
      <c r="C237" s="90" t="s">
        <v>7</v>
      </c>
      <c r="D237" s="73">
        <f>D238</f>
        <v>272</v>
      </c>
      <c r="E237" s="96"/>
      <c r="F237" s="87"/>
      <c r="G237" s="76"/>
      <c r="H237" s="77"/>
      <c r="I237" s="77"/>
      <c r="J237" s="73">
        <f t="shared" ref="J237:K237" si="91">J238</f>
        <v>385.18</v>
      </c>
      <c r="K237" s="73">
        <f t="shared" si="91"/>
        <v>385.18</v>
      </c>
      <c r="L237" s="74">
        <f t="shared" si="82"/>
        <v>100</v>
      </c>
    </row>
    <row r="238" spans="1:12" ht="56.25" customHeight="1">
      <c r="A238" s="30" t="s">
        <v>27</v>
      </c>
      <c r="B238" s="89" t="s">
        <v>195</v>
      </c>
      <c r="C238" s="90">
        <v>600</v>
      </c>
      <c r="D238" s="73">
        <v>272</v>
      </c>
      <c r="E238" s="96"/>
      <c r="F238" s="87"/>
      <c r="G238" s="76"/>
      <c r="H238" s="77"/>
      <c r="I238" s="77"/>
      <c r="J238" s="72">
        <v>385.18</v>
      </c>
      <c r="K238" s="72">
        <v>385.18</v>
      </c>
      <c r="L238" s="74">
        <f t="shared" si="82"/>
        <v>100</v>
      </c>
    </row>
    <row r="239" spans="1:12" ht="55.5" customHeight="1">
      <c r="A239" s="30" t="s">
        <v>196</v>
      </c>
      <c r="B239" s="89" t="s">
        <v>176</v>
      </c>
      <c r="C239" s="90" t="s">
        <v>7</v>
      </c>
      <c r="D239" s="73">
        <f>D240</f>
        <v>0</v>
      </c>
      <c r="E239" s="96"/>
      <c r="F239" s="87"/>
      <c r="G239" s="76"/>
      <c r="H239" s="77"/>
      <c r="I239" s="77"/>
      <c r="J239" s="73">
        <f>J240</f>
        <v>0</v>
      </c>
      <c r="K239" s="73">
        <f>K240</f>
        <v>0</v>
      </c>
      <c r="L239" s="74">
        <v>0</v>
      </c>
    </row>
    <row r="240" spans="1:12" ht="55.5" customHeight="1">
      <c r="A240" s="30" t="s">
        <v>27</v>
      </c>
      <c r="B240" s="89" t="s">
        <v>176</v>
      </c>
      <c r="C240" s="90">
        <v>600</v>
      </c>
      <c r="D240" s="73">
        <v>0</v>
      </c>
      <c r="E240" s="96"/>
      <c r="F240" s="87"/>
      <c r="G240" s="76"/>
      <c r="H240" s="77"/>
      <c r="I240" s="77"/>
      <c r="J240" s="72">
        <v>0</v>
      </c>
      <c r="K240" s="72">
        <v>0</v>
      </c>
      <c r="L240" s="74">
        <v>0</v>
      </c>
    </row>
    <row r="241" spans="1:12" ht="55.5" customHeight="1">
      <c r="A241" s="30" t="s">
        <v>490</v>
      </c>
      <c r="B241" s="89" t="s">
        <v>507</v>
      </c>
      <c r="C241" s="90" t="s">
        <v>7</v>
      </c>
      <c r="D241" s="73">
        <f>D242</f>
        <v>0</v>
      </c>
      <c r="E241" s="96"/>
      <c r="F241" s="87"/>
      <c r="G241" s="76"/>
      <c r="H241" s="77"/>
      <c r="I241" s="77"/>
      <c r="J241" s="73">
        <f t="shared" ref="J241:K241" si="92">J242</f>
        <v>42.3</v>
      </c>
      <c r="K241" s="73">
        <f t="shared" si="92"/>
        <v>0</v>
      </c>
      <c r="L241" s="74">
        <v>0</v>
      </c>
    </row>
    <row r="242" spans="1:12" ht="55.5" customHeight="1">
      <c r="A242" s="30" t="s">
        <v>27</v>
      </c>
      <c r="B242" s="89" t="s">
        <v>507</v>
      </c>
      <c r="C242" s="90">
        <v>600</v>
      </c>
      <c r="D242" s="73">
        <v>0</v>
      </c>
      <c r="E242" s="96"/>
      <c r="F242" s="87"/>
      <c r="G242" s="76"/>
      <c r="H242" s="77"/>
      <c r="I242" s="77"/>
      <c r="J242" s="72">
        <v>42.3</v>
      </c>
      <c r="K242" s="72">
        <v>0</v>
      </c>
      <c r="L242" s="74">
        <v>0</v>
      </c>
    </row>
    <row r="243" spans="1:12" ht="58.5" customHeight="1">
      <c r="A243" s="30" t="s">
        <v>45</v>
      </c>
      <c r="B243" s="89" t="s">
        <v>159</v>
      </c>
      <c r="C243" s="90" t="s">
        <v>7</v>
      </c>
      <c r="D243" s="73">
        <f>D244</f>
        <v>319.42</v>
      </c>
      <c r="E243" s="96"/>
      <c r="F243" s="87"/>
      <c r="G243" s="76"/>
      <c r="H243" s="77"/>
      <c r="I243" s="77"/>
      <c r="J243" s="73">
        <f t="shared" ref="J243:K243" si="93">J244</f>
        <v>316.02</v>
      </c>
      <c r="K243" s="73">
        <f t="shared" si="93"/>
        <v>236</v>
      </c>
      <c r="L243" s="74">
        <f t="shared" si="82"/>
        <v>74.678817796342017</v>
      </c>
    </row>
    <row r="244" spans="1:12" ht="53.25" customHeight="1">
      <c r="A244" s="30" t="s">
        <v>27</v>
      </c>
      <c r="B244" s="89" t="s">
        <v>159</v>
      </c>
      <c r="C244" s="90">
        <v>600</v>
      </c>
      <c r="D244" s="73">
        <v>319.42</v>
      </c>
      <c r="E244" s="96"/>
      <c r="F244" s="87"/>
      <c r="G244" s="76"/>
      <c r="H244" s="77"/>
      <c r="I244" s="77"/>
      <c r="J244" s="79">
        <v>316.02</v>
      </c>
      <c r="K244" s="72">
        <v>236</v>
      </c>
      <c r="L244" s="74">
        <f t="shared" si="82"/>
        <v>74.678817796342017</v>
      </c>
    </row>
    <row r="245" spans="1:12" ht="43.5" customHeight="1">
      <c r="A245" s="38" t="s">
        <v>274</v>
      </c>
      <c r="B245" s="84" t="s">
        <v>80</v>
      </c>
      <c r="C245" s="90" t="s">
        <v>7</v>
      </c>
      <c r="D245" s="95">
        <f>D246+D250+D252+D254</f>
        <v>4523.95</v>
      </c>
      <c r="E245" s="96"/>
      <c r="F245" s="87"/>
      <c r="G245" s="76"/>
      <c r="H245" s="77"/>
      <c r="I245" s="77"/>
      <c r="J245" s="95">
        <f t="shared" ref="J245:K245" si="94">J246+J250+J252+J254</f>
        <v>5969.33</v>
      </c>
      <c r="K245" s="95">
        <f t="shared" si="94"/>
        <v>4145.8099999999995</v>
      </c>
      <c r="L245" s="80">
        <f t="shared" si="82"/>
        <v>69.451848029845891</v>
      </c>
    </row>
    <row r="246" spans="1:12" ht="49.5" customHeight="1">
      <c r="A246" s="30" t="s">
        <v>117</v>
      </c>
      <c r="B246" s="89" t="s">
        <v>81</v>
      </c>
      <c r="C246" s="90" t="s">
        <v>7</v>
      </c>
      <c r="D246" s="73">
        <f>D247+D248+D249</f>
        <v>4353.95</v>
      </c>
      <c r="E246" s="96"/>
      <c r="F246" s="87"/>
      <c r="G246" s="76"/>
      <c r="H246" s="77"/>
      <c r="I246" s="77"/>
      <c r="J246" s="73">
        <f t="shared" ref="J246:K246" si="95">J247+J248+J249</f>
        <v>5591.43</v>
      </c>
      <c r="K246" s="73">
        <f t="shared" si="95"/>
        <v>3812.1600000000003</v>
      </c>
      <c r="L246" s="74">
        <f t="shared" si="82"/>
        <v>68.17862335753108</v>
      </c>
    </row>
    <row r="247" spans="1:12" ht="101.25" customHeight="1">
      <c r="A247" s="4" t="s">
        <v>8</v>
      </c>
      <c r="B247" s="89" t="s">
        <v>81</v>
      </c>
      <c r="C247" s="90">
        <v>100</v>
      </c>
      <c r="D247" s="73">
        <v>3633.53</v>
      </c>
      <c r="E247" s="96"/>
      <c r="F247" s="87"/>
      <c r="G247" s="76"/>
      <c r="H247" s="77"/>
      <c r="I247" s="77"/>
      <c r="J247" s="79">
        <v>4078.41</v>
      </c>
      <c r="K247" s="79">
        <v>2566.29</v>
      </c>
      <c r="L247" s="74">
        <f t="shared" si="82"/>
        <v>62.92378647561182</v>
      </c>
    </row>
    <row r="248" spans="1:12" ht="44.25" customHeight="1">
      <c r="A248" s="4" t="s">
        <v>9</v>
      </c>
      <c r="B248" s="89" t="s">
        <v>81</v>
      </c>
      <c r="C248" s="90">
        <v>200</v>
      </c>
      <c r="D248" s="73">
        <v>712.42</v>
      </c>
      <c r="E248" s="96"/>
      <c r="F248" s="87"/>
      <c r="G248" s="76"/>
      <c r="H248" s="77"/>
      <c r="I248" s="77"/>
      <c r="J248" s="79">
        <v>1505.02</v>
      </c>
      <c r="K248" s="79">
        <v>1242.1400000000001</v>
      </c>
      <c r="L248" s="74">
        <f t="shared" si="82"/>
        <v>82.533122483422147</v>
      </c>
    </row>
    <row r="249" spans="1:12" ht="25.5" customHeight="1">
      <c r="A249" s="4" t="s">
        <v>11</v>
      </c>
      <c r="B249" s="89" t="s">
        <v>81</v>
      </c>
      <c r="C249" s="90">
        <v>800</v>
      </c>
      <c r="D249" s="73">
        <v>8</v>
      </c>
      <c r="E249" s="96"/>
      <c r="F249" s="87"/>
      <c r="G249" s="76"/>
      <c r="H249" s="77"/>
      <c r="I249" s="77"/>
      <c r="J249" s="72">
        <v>8</v>
      </c>
      <c r="K249" s="72">
        <v>3.73</v>
      </c>
      <c r="L249" s="74">
        <f t="shared" si="82"/>
        <v>46.625</v>
      </c>
    </row>
    <row r="250" spans="1:12" ht="25.5" customHeight="1">
      <c r="A250" s="4" t="s">
        <v>29</v>
      </c>
      <c r="B250" s="89" t="s">
        <v>160</v>
      </c>
      <c r="C250" s="90" t="s">
        <v>7</v>
      </c>
      <c r="D250" s="73">
        <f>D251</f>
        <v>170</v>
      </c>
      <c r="E250" s="96"/>
      <c r="F250" s="87"/>
      <c r="G250" s="76"/>
      <c r="H250" s="77"/>
      <c r="I250" s="77"/>
      <c r="J250" s="73">
        <f t="shared" ref="J250:K250" si="96">J251</f>
        <v>170</v>
      </c>
      <c r="K250" s="73">
        <f t="shared" si="96"/>
        <v>125.75</v>
      </c>
      <c r="L250" s="74">
        <f t="shared" si="82"/>
        <v>73.970588235294116</v>
      </c>
    </row>
    <row r="251" spans="1:12" ht="42.75" customHeight="1">
      <c r="A251" s="4" t="s">
        <v>9</v>
      </c>
      <c r="B251" s="89" t="s">
        <v>160</v>
      </c>
      <c r="C251" s="90">
        <v>200</v>
      </c>
      <c r="D251" s="73">
        <v>170</v>
      </c>
      <c r="E251" s="96"/>
      <c r="F251" s="87"/>
      <c r="G251" s="76"/>
      <c r="H251" s="77"/>
      <c r="I251" s="77"/>
      <c r="J251" s="72">
        <v>170</v>
      </c>
      <c r="K251" s="72">
        <v>125.75</v>
      </c>
      <c r="L251" s="74">
        <f t="shared" si="82"/>
        <v>73.970588235294116</v>
      </c>
    </row>
    <row r="252" spans="1:12" ht="61.5" customHeight="1">
      <c r="A252" s="4" t="s">
        <v>488</v>
      </c>
      <c r="B252" s="89" t="s">
        <v>489</v>
      </c>
      <c r="C252" s="85" t="s">
        <v>7</v>
      </c>
      <c r="D252" s="73">
        <f>D253</f>
        <v>0</v>
      </c>
      <c r="E252" s="96"/>
      <c r="F252" s="87"/>
      <c r="G252" s="76"/>
      <c r="H252" s="77"/>
      <c r="I252" s="77"/>
      <c r="J252" s="73">
        <f t="shared" ref="J252:K252" si="97">J253</f>
        <v>197.5</v>
      </c>
      <c r="K252" s="73">
        <f t="shared" si="97"/>
        <v>197.5</v>
      </c>
      <c r="L252" s="74">
        <f t="shared" si="82"/>
        <v>100</v>
      </c>
    </row>
    <row r="253" spans="1:12" ht="102.75" customHeight="1">
      <c r="A253" s="4" t="s">
        <v>8</v>
      </c>
      <c r="B253" s="89" t="s">
        <v>489</v>
      </c>
      <c r="C253" s="90">
        <v>100</v>
      </c>
      <c r="D253" s="73">
        <v>0</v>
      </c>
      <c r="E253" s="96"/>
      <c r="F253" s="87"/>
      <c r="G253" s="76"/>
      <c r="H253" s="77"/>
      <c r="I253" s="77"/>
      <c r="J253" s="72">
        <v>197.5</v>
      </c>
      <c r="K253" s="72">
        <v>197.5</v>
      </c>
      <c r="L253" s="74">
        <f t="shared" si="82"/>
        <v>100</v>
      </c>
    </row>
    <row r="254" spans="1:12" ht="64.5" customHeight="1">
      <c r="A254" s="4" t="s">
        <v>490</v>
      </c>
      <c r="B254" s="89" t="s">
        <v>491</v>
      </c>
      <c r="C254" s="85" t="s">
        <v>7</v>
      </c>
      <c r="D254" s="73">
        <f>D255</f>
        <v>0</v>
      </c>
      <c r="E254" s="96"/>
      <c r="F254" s="87"/>
      <c r="G254" s="76"/>
      <c r="H254" s="77"/>
      <c r="I254" s="77"/>
      <c r="J254" s="73">
        <f t="shared" ref="J254:K254" si="98">J255</f>
        <v>10.4</v>
      </c>
      <c r="K254" s="73">
        <f t="shared" si="98"/>
        <v>10.4</v>
      </c>
      <c r="L254" s="74">
        <f t="shared" si="82"/>
        <v>100</v>
      </c>
    </row>
    <row r="255" spans="1:12" ht="102.75" customHeight="1">
      <c r="A255" s="4" t="s">
        <v>8</v>
      </c>
      <c r="B255" s="89" t="s">
        <v>491</v>
      </c>
      <c r="C255" s="90">
        <v>100</v>
      </c>
      <c r="D255" s="73">
        <v>0</v>
      </c>
      <c r="E255" s="96"/>
      <c r="F255" s="87"/>
      <c r="G255" s="76"/>
      <c r="H255" s="77"/>
      <c r="I255" s="77"/>
      <c r="J255" s="72">
        <v>10.4</v>
      </c>
      <c r="K255" s="72">
        <v>10.4</v>
      </c>
      <c r="L255" s="74">
        <f t="shared" si="82"/>
        <v>100</v>
      </c>
    </row>
    <row r="256" spans="1:12" ht="37.5" customHeight="1">
      <c r="A256" s="38" t="s">
        <v>275</v>
      </c>
      <c r="B256" s="84" t="s">
        <v>276</v>
      </c>
      <c r="C256" s="85" t="s">
        <v>7</v>
      </c>
      <c r="D256" s="95">
        <f>D257+D263+D267+D261+D265</f>
        <v>51154.299999999996</v>
      </c>
      <c r="E256" s="96"/>
      <c r="F256" s="87"/>
      <c r="G256" s="76"/>
      <c r="H256" s="77"/>
      <c r="I256" s="77"/>
      <c r="J256" s="95">
        <f t="shared" ref="J256:K256" si="99">J257+J263+J267+J261+J265</f>
        <v>59148.78</v>
      </c>
      <c r="K256" s="95">
        <f t="shared" si="99"/>
        <v>36233.540000000008</v>
      </c>
      <c r="L256" s="80">
        <f t="shared" si="82"/>
        <v>61.258304905020879</v>
      </c>
    </row>
    <row r="257" spans="1:12" ht="36.75" customHeight="1">
      <c r="A257" s="30" t="s">
        <v>117</v>
      </c>
      <c r="B257" s="89" t="s">
        <v>277</v>
      </c>
      <c r="C257" s="85" t="s">
        <v>7</v>
      </c>
      <c r="D257" s="73">
        <f>D258+D259+D260</f>
        <v>49373.49</v>
      </c>
      <c r="E257" s="96"/>
      <c r="F257" s="87"/>
      <c r="G257" s="76"/>
      <c r="H257" s="77"/>
      <c r="I257" s="77"/>
      <c r="J257" s="73">
        <f t="shared" ref="J257:K257" si="100">J258+J259+J260</f>
        <v>48943.519999999997</v>
      </c>
      <c r="K257" s="73">
        <f t="shared" si="100"/>
        <v>32597.360000000001</v>
      </c>
      <c r="L257" s="74">
        <f t="shared" si="82"/>
        <v>66.601993481465996</v>
      </c>
    </row>
    <row r="258" spans="1:12" ht="96" customHeight="1">
      <c r="A258" s="4" t="s">
        <v>8</v>
      </c>
      <c r="B258" s="89" t="s">
        <v>277</v>
      </c>
      <c r="C258" s="90">
        <v>100</v>
      </c>
      <c r="D258" s="73">
        <v>41510.910000000003</v>
      </c>
      <c r="E258" s="96"/>
      <c r="F258" s="87"/>
      <c r="G258" s="76"/>
      <c r="H258" s="77"/>
      <c r="I258" s="77"/>
      <c r="J258" s="72">
        <v>36959.32</v>
      </c>
      <c r="K258" s="72">
        <v>25416.79</v>
      </c>
      <c r="L258" s="74">
        <f t="shared" si="82"/>
        <v>68.769636454350362</v>
      </c>
    </row>
    <row r="259" spans="1:12" ht="41.25" customHeight="1">
      <c r="A259" s="4" t="s">
        <v>9</v>
      </c>
      <c r="B259" s="89" t="s">
        <v>277</v>
      </c>
      <c r="C259" s="90">
        <v>200</v>
      </c>
      <c r="D259" s="73">
        <v>7408.88</v>
      </c>
      <c r="E259" s="96"/>
      <c r="F259" s="87"/>
      <c r="G259" s="76"/>
      <c r="H259" s="77"/>
      <c r="I259" s="77"/>
      <c r="J259" s="79">
        <v>11410.46</v>
      </c>
      <c r="K259" s="79">
        <v>6834.16</v>
      </c>
      <c r="L259" s="74">
        <f t="shared" si="82"/>
        <v>59.893816726056627</v>
      </c>
    </row>
    <row r="260" spans="1:12" ht="25.5" customHeight="1">
      <c r="A260" s="4" t="s">
        <v>11</v>
      </c>
      <c r="B260" s="89" t="s">
        <v>277</v>
      </c>
      <c r="C260" s="90">
        <v>800</v>
      </c>
      <c r="D260" s="73">
        <v>453.7</v>
      </c>
      <c r="E260" s="96"/>
      <c r="F260" s="87"/>
      <c r="G260" s="76"/>
      <c r="H260" s="77"/>
      <c r="I260" s="77"/>
      <c r="J260" s="79">
        <v>573.74</v>
      </c>
      <c r="K260" s="79">
        <v>346.41</v>
      </c>
      <c r="L260" s="74">
        <f t="shared" si="82"/>
        <v>60.377522919789449</v>
      </c>
    </row>
    <row r="261" spans="1:12" ht="64.5" customHeight="1">
      <c r="A261" s="4" t="s">
        <v>488</v>
      </c>
      <c r="B261" s="89" t="s">
        <v>492</v>
      </c>
      <c r="C261" s="85" t="s">
        <v>7</v>
      </c>
      <c r="D261" s="73">
        <f>D262</f>
        <v>0</v>
      </c>
      <c r="E261" s="96"/>
      <c r="F261" s="87"/>
      <c r="G261" s="76"/>
      <c r="H261" s="77"/>
      <c r="I261" s="77"/>
      <c r="J261" s="73">
        <f t="shared" ref="J261:K261" si="101">J262</f>
        <v>7876.08</v>
      </c>
      <c r="K261" s="73">
        <f t="shared" si="101"/>
        <v>2635.48</v>
      </c>
      <c r="L261" s="74">
        <f t="shared" si="82"/>
        <v>33.461823648312361</v>
      </c>
    </row>
    <row r="262" spans="1:12" ht="102" customHeight="1">
      <c r="A262" s="4" t="s">
        <v>8</v>
      </c>
      <c r="B262" s="89" t="s">
        <v>492</v>
      </c>
      <c r="C262" s="90">
        <v>100</v>
      </c>
      <c r="D262" s="73">
        <v>0</v>
      </c>
      <c r="E262" s="96"/>
      <c r="F262" s="87"/>
      <c r="G262" s="76"/>
      <c r="H262" s="77"/>
      <c r="I262" s="77"/>
      <c r="J262" s="79">
        <v>7876.08</v>
      </c>
      <c r="K262" s="79">
        <v>2635.48</v>
      </c>
      <c r="L262" s="74">
        <f t="shared" si="82"/>
        <v>33.461823648312361</v>
      </c>
    </row>
    <row r="263" spans="1:12" ht="65.25" customHeight="1">
      <c r="A263" s="4" t="s">
        <v>45</v>
      </c>
      <c r="B263" s="89" t="s">
        <v>278</v>
      </c>
      <c r="C263" s="85" t="s">
        <v>7</v>
      </c>
      <c r="D263" s="73">
        <f>D264</f>
        <v>780.81</v>
      </c>
      <c r="E263" s="96"/>
      <c r="F263" s="87"/>
      <c r="G263" s="76"/>
      <c r="H263" s="77"/>
      <c r="I263" s="77"/>
      <c r="J263" s="73">
        <f t="shared" ref="J263:K263" si="102">J264</f>
        <v>808.91</v>
      </c>
      <c r="K263" s="73">
        <f t="shared" si="102"/>
        <v>533.04</v>
      </c>
      <c r="L263" s="74">
        <f t="shared" si="82"/>
        <v>65.896082382465295</v>
      </c>
    </row>
    <row r="264" spans="1:12" ht="96" customHeight="1">
      <c r="A264" s="4" t="s">
        <v>8</v>
      </c>
      <c r="B264" s="89" t="s">
        <v>278</v>
      </c>
      <c r="C264" s="90">
        <v>100</v>
      </c>
      <c r="D264" s="73">
        <v>780.81</v>
      </c>
      <c r="E264" s="96"/>
      <c r="F264" s="87"/>
      <c r="G264" s="76"/>
      <c r="H264" s="77"/>
      <c r="I264" s="77"/>
      <c r="J264" s="79">
        <v>808.91</v>
      </c>
      <c r="K264" s="79">
        <v>533.04</v>
      </c>
      <c r="L264" s="74">
        <f t="shared" si="82"/>
        <v>65.896082382465295</v>
      </c>
    </row>
    <row r="265" spans="1:12" ht="58.5" customHeight="1">
      <c r="A265" s="4" t="s">
        <v>490</v>
      </c>
      <c r="B265" s="89" t="s">
        <v>493</v>
      </c>
      <c r="C265" s="85" t="s">
        <v>7</v>
      </c>
      <c r="D265" s="73">
        <f>D266</f>
        <v>0</v>
      </c>
      <c r="E265" s="96"/>
      <c r="F265" s="87"/>
      <c r="G265" s="76"/>
      <c r="H265" s="77"/>
      <c r="I265" s="77"/>
      <c r="J265" s="73">
        <f t="shared" ref="J265:K265" si="103">J266</f>
        <v>414.57</v>
      </c>
      <c r="K265" s="73">
        <f t="shared" si="103"/>
        <v>78.37</v>
      </c>
      <c r="L265" s="74">
        <f t="shared" si="82"/>
        <v>18.903924548327183</v>
      </c>
    </row>
    <row r="266" spans="1:12" ht="96" customHeight="1">
      <c r="A266" s="4" t="s">
        <v>8</v>
      </c>
      <c r="B266" s="89" t="s">
        <v>493</v>
      </c>
      <c r="C266" s="90">
        <v>100</v>
      </c>
      <c r="D266" s="73">
        <v>0</v>
      </c>
      <c r="E266" s="96"/>
      <c r="F266" s="87"/>
      <c r="G266" s="76"/>
      <c r="H266" s="77"/>
      <c r="I266" s="77"/>
      <c r="J266" s="79">
        <v>414.57</v>
      </c>
      <c r="K266" s="79">
        <v>78.37</v>
      </c>
      <c r="L266" s="74">
        <f t="shared" si="82"/>
        <v>18.903924548327183</v>
      </c>
    </row>
    <row r="267" spans="1:12" ht="35.25" customHeight="1">
      <c r="A267" s="4" t="s">
        <v>29</v>
      </c>
      <c r="B267" s="89" t="s">
        <v>279</v>
      </c>
      <c r="C267" s="85" t="s">
        <v>7</v>
      </c>
      <c r="D267" s="73">
        <f>D268</f>
        <v>1000</v>
      </c>
      <c r="E267" s="96"/>
      <c r="F267" s="87"/>
      <c r="G267" s="76"/>
      <c r="H267" s="77"/>
      <c r="I267" s="77"/>
      <c r="J267" s="73">
        <f>J268+J269</f>
        <v>1105.7</v>
      </c>
      <c r="K267" s="73">
        <f>K268+K269</f>
        <v>389.29</v>
      </c>
      <c r="L267" s="74">
        <f t="shared" si="82"/>
        <v>35.207560821199237</v>
      </c>
    </row>
    <row r="268" spans="1:12" ht="43.5" customHeight="1">
      <c r="A268" s="4" t="s">
        <v>9</v>
      </c>
      <c r="B268" s="89" t="s">
        <v>279</v>
      </c>
      <c r="C268" s="90">
        <v>200</v>
      </c>
      <c r="D268" s="73">
        <v>1000</v>
      </c>
      <c r="E268" s="96"/>
      <c r="F268" s="87"/>
      <c r="G268" s="76"/>
      <c r="H268" s="77"/>
      <c r="I268" s="77"/>
      <c r="J268" s="72">
        <v>1047.7</v>
      </c>
      <c r="K268" s="72">
        <v>341.29</v>
      </c>
      <c r="L268" s="74">
        <f t="shared" si="82"/>
        <v>32.575164646368236</v>
      </c>
    </row>
    <row r="269" spans="1:12" ht="43.5" customHeight="1">
      <c r="A269" s="4" t="s">
        <v>10</v>
      </c>
      <c r="B269" s="89" t="s">
        <v>279</v>
      </c>
      <c r="C269" s="90">
        <v>300</v>
      </c>
      <c r="D269" s="73">
        <v>0</v>
      </c>
      <c r="E269" s="96"/>
      <c r="F269" s="87"/>
      <c r="G269" s="76"/>
      <c r="H269" s="77"/>
      <c r="I269" s="77"/>
      <c r="J269" s="72">
        <v>58</v>
      </c>
      <c r="K269" s="72">
        <v>48</v>
      </c>
      <c r="L269" s="74">
        <f t="shared" si="82"/>
        <v>82.758620689655174</v>
      </c>
    </row>
    <row r="270" spans="1:12" ht="81" customHeight="1">
      <c r="A270" s="37" t="s">
        <v>436</v>
      </c>
      <c r="B270" s="84" t="s">
        <v>437</v>
      </c>
      <c r="C270" s="85" t="s">
        <v>7</v>
      </c>
      <c r="D270" s="95">
        <f>D271+D273</f>
        <v>1000</v>
      </c>
      <c r="E270" s="97"/>
      <c r="F270" s="88"/>
      <c r="G270" s="83"/>
      <c r="H270" s="45"/>
      <c r="I270" s="45"/>
      <c r="J270" s="95">
        <f t="shared" ref="J270:K270" si="104">J271+J273</f>
        <v>3204.36</v>
      </c>
      <c r="K270" s="95">
        <f t="shared" si="104"/>
        <v>2132.79</v>
      </c>
      <c r="L270" s="80">
        <f t="shared" si="82"/>
        <v>66.559000861326439</v>
      </c>
    </row>
    <row r="271" spans="1:12" ht="77.25" customHeight="1">
      <c r="A271" s="4" t="s">
        <v>280</v>
      </c>
      <c r="B271" s="89" t="s">
        <v>438</v>
      </c>
      <c r="C271" s="85" t="s">
        <v>7</v>
      </c>
      <c r="D271" s="73">
        <f>D272</f>
        <v>1000</v>
      </c>
      <c r="E271" s="96"/>
      <c r="F271" s="87"/>
      <c r="G271" s="76"/>
      <c r="H271" s="77"/>
      <c r="I271" s="77"/>
      <c r="J271" s="73">
        <f t="shared" ref="J271" si="105">J272</f>
        <v>2994.3</v>
      </c>
      <c r="K271" s="73">
        <f t="shared" ref="K271" si="106">K272</f>
        <v>1922.73</v>
      </c>
      <c r="L271" s="74">
        <f t="shared" si="82"/>
        <v>64.213004708946997</v>
      </c>
    </row>
    <row r="272" spans="1:12" ht="45" customHeight="1">
      <c r="A272" s="4" t="s">
        <v>9</v>
      </c>
      <c r="B272" s="89" t="s">
        <v>438</v>
      </c>
      <c r="C272" s="90">
        <v>200</v>
      </c>
      <c r="D272" s="73">
        <v>1000</v>
      </c>
      <c r="E272" s="96"/>
      <c r="F272" s="87"/>
      <c r="G272" s="76"/>
      <c r="H272" s="77"/>
      <c r="I272" s="77"/>
      <c r="J272" s="72">
        <v>2994.3</v>
      </c>
      <c r="K272" s="72">
        <v>1922.73</v>
      </c>
      <c r="L272" s="74">
        <f t="shared" si="82"/>
        <v>64.213004708946997</v>
      </c>
    </row>
    <row r="273" spans="1:12" ht="81" customHeight="1">
      <c r="A273" s="4" t="s">
        <v>427</v>
      </c>
      <c r="B273" s="89" t="s">
        <v>439</v>
      </c>
      <c r="C273" s="85" t="s">
        <v>7</v>
      </c>
      <c r="D273" s="73">
        <f>D274</f>
        <v>0</v>
      </c>
      <c r="E273" s="96"/>
      <c r="F273" s="87"/>
      <c r="G273" s="76"/>
      <c r="H273" s="77"/>
      <c r="I273" s="77"/>
      <c r="J273" s="73">
        <f t="shared" ref="J273:K273" si="107">J274</f>
        <v>210.06</v>
      </c>
      <c r="K273" s="73">
        <f t="shared" si="107"/>
        <v>210.06</v>
      </c>
      <c r="L273" s="74">
        <f t="shared" si="82"/>
        <v>100</v>
      </c>
    </row>
    <row r="274" spans="1:12" ht="38.25" customHeight="1">
      <c r="A274" s="4" t="s">
        <v>9</v>
      </c>
      <c r="B274" s="89" t="s">
        <v>439</v>
      </c>
      <c r="C274" s="90">
        <v>200</v>
      </c>
      <c r="D274" s="73">
        <v>0</v>
      </c>
      <c r="E274" s="96"/>
      <c r="F274" s="87"/>
      <c r="G274" s="76"/>
      <c r="H274" s="77"/>
      <c r="I274" s="77"/>
      <c r="J274" s="72">
        <v>210.06</v>
      </c>
      <c r="K274" s="72">
        <v>210.06</v>
      </c>
      <c r="L274" s="74">
        <f t="shared" si="82"/>
        <v>100</v>
      </c>
    </row>
    <row r="275" spans="1:12" ht="139.5" customHeight="1">
      <c r="A275" s="38" t="s">
        <v>268</v>
      </c>
      <c r="B275" s="84" t="s">
        <v>269</v>
      </c>
      <c r="C275" s="85" t="s">
        <v>7</v>
      </c>
      <c r="D275" s="88">
        <f>D276</f>
        <v>60</v>
      </c>
      <c r="E275" s="96"/>
      <c r="F275" s="87"/>
      <c r="G275" s="76"/>
      <c r="H275" s="77"/>
      <c r="I275" s="77"/>
      <c r="J275" s="88">
        <f t="shared" ref="J275:K277" si="108">J276</f>
        <v>60</v>
      </c>
      <c r="K275" s="88">
        <f t="shared" si="108"/>
        <v>0</v>
      </c>
      <c r="L275" s="80">
        <f t="shared" si="82"/>
        <v>0</v>
      </c>
    </row>
    <row r="276" spans="1:12" ht="78.75" customHeight="1">
      <c r="A276" s="38" t="s">
        <v>407</v>
      </c>
      <c r="B276" s="84" t="s">
        <v>270</v>
      </c>
      <c r="C276" s="90" t="s">
        <v>7</v>
      </c>
      <c r="D276" s="95">
        <f>D277</f>
        <v>60</v>
      </c>
      <c r="E276" s="96"/>
      <c r="F276" s="87"/>
      <c r="G276" s="76"/>
      <c r="H276" s="77"/>
      <c r="I276" s="77"/>
      <c r="J276" s="95">
        <f t="shared" si="108"/>
        <v>60</v>
      </c>
      <c r="K276" s="95">
        <f t="shared" si="108"/>
        <v>0</v>
      </c>
      <c r="L276" s="80">
        <f t="shared" si="82"/>
        <v>0</v>
      </c>
    </row>
    <row r="277" spans="1:12" ht="38.25" customHeight="1">
      <c r="A277" s="32" t="s">
        <v>408</v>
      </c>
      <c r="B277" s="89" t="s">
        <v>271</v>
      </c>
      <c r="C277" s="90" t="s">
        <v>7</v>
      </c>
      <c r="D277" s="73">
        <f>D278</f>
        <v>60</v>
      </c>
      <c r="E277" s="96"/>
      <c r="F277" s="87"/>
      <c r="G277" s="76"/>
      <c r="H277" s="77"/>
      <c r="I277" s="77"/>
      <c r="J277" s="73">
        <f t="shared" si="108"/>
        <v>60</v>
      </c>
      <c r="K277" s="73">
        <f t="shared" si="108"/>
        <v>0</v>
      </c>
      <c r="L277" s="74">
        <f t="shared" si="82"/>
        <v>0</v>
      </c>
    </row>
    <row r="278" spans="1:12" ht="39" customHeight="1">
      <c r="A278" s="30" t="s">
        <v>9</v>
      </c>
      <c r="B278" s="89" t="s">
        <v>271</v>
      </c>
      <c r="C278" s="98">
        <v>200</v>
      </c>
      <c r="D278" s="73">
        <v>60</v>
      </c>
      <c r="E278" s="96"/>
      <c r="F278" s="87"/>
      <c r="G278" s="76"/>
      <c r="H278" s="77"/>
      <c r="I278" s="77"/>
      <c r="J278" s="72">
        <v>60</v>
      </c>
      <c r="K278" s="72">
        <v>0</v>
      </c>
      <c r="L278" s="74">
        <f t="shared" si="82"/>
        <v>0</v>
      </c>
    </row>
    <row r="279" spans="1:12" ht="125.25" customHeight="1">
      <c r="A279" s="75" t="s">
        <v>281</v>
      </c>
      <c r="B279" s="84" t="s">
        <v>148</v>
      </c>
      <c r="C279" s="90" t="s">
        <v>7</v>
      </c>
      <c r="D279" s="95">
        <f>D280+D293+D304+D288+D301</f>
        <v>31999.200000000001</v>
      </c>
      <c r="E279" s="96"/>
      <c r="F279" s="87"/>
      <c r="G279" s="76"/>
      <c r="H279" s="77"/>
      <c r="I279" s="77"/>
      <c r="J279" s="95">
        <f t="shared" ref="J279:K279" si="109">J280+J293+J304+J288+J301</f>
        <v>36293.47</v>
      </c>
      <c r="K279" s="95">
        <f t="shared" si="109"/>
        <v>22169.01</v>
      </c>
      <c r="L279" s="80">
        <f t="shared" si="82"/>
        <v>61.082641037079114</v>
      </c>
    </row>
    <row r="280" spans="1:12" ht="63.75" customHeight="1">
      <c r="A280" s="37" t="s">
        <v>282</v>
      </c>
      <c r="B280" s="84" t="s">
        <v>149</v>
      </c>
      <c r="C280" s="85" t="s">
        <v>7</v>
      </c>
      <c r="D280" s="95">
        <f>D281+D285</f>
        <v>9599.2999999999993</v>
      </c>
      <c r="E280" s="96"/>
      <c r="F280" s="87"/>
      <c r="G280" s="76"/>
      <c r="H280" s="77"/>
      <c r="I280" s="77"/>
      <c r="J280" s="95">
        <f t="shared" ref="J280:K280" si="110">J281+J285</f>
        <v>8153.04</v>
      </c>
      <c r="K280" s="95">
        <f t="shared" si="110"/>
        <v>6056.94</v>
      </c>
      <c r="L280" s="80">
        <f t="shared" si="82"/>
        <v>74.290571369697673</v>
      </c>
    </row>
    <row r="281" spans="1:12" ht="45" customHeight="1">
      <c r="A281" s="4" t="s">
        <v>70</v>
      </c>
      <c r="B281" s="89" t="s">
        <v>283</v>
      </c>
      <c r="C281" s="90" t="s">
        <v>7</v>
      </c>
      <c r="D281" s="73">
        <f>D282+D283+D284</f>
        <v>7425.7</v>
      </c>
      <c r="E281" s="96"/>
      <c r="F281" s="87"/>
      <c r="G281" s="76"/>
      <c r="H281" s="77"/>
      <c r="I281" s="77"/>
      <c r="J281" s="73">
        <f t="shared" ref="J281:K281" si="111">J282+J283+J284</f>
        <v>7720.1</v>
      </c>
      <c r="K281" s="73">
        <f t="shared" si="111"/>
        <v>5901.95</v>
      </c>
      <c r="L281" s="74">
        <f t="shared" si="82"/>
        <v>76.449139259854135</v>
      </c>
    </row>
    <row r="282" spans="1:12" ht="99" customHeight="1">
      <c r="A282" s="4" t="s">
        <v>8</v>
      </c>
      <c r="B282" s="89" t="s">
        <v>283</v>
      </c>
      <c r="C282" s="90">
        <v>100</v>
      </c>
      <c r="D282" s="73">
        <v>4756.5</v>
      </c>
      <c r="E282" s="96"/>
      <c r="F282" s="87"/>
      <c r="G282" s="76"/>
      <c r="H282" s="77"/>
      <c r="I282" s="77"/>
      <c r="J282" s="79">
        <v>4872.3100000000004</v>
      </c>
      <c r="K282" s="79">
        <v>3670.63</v>
      </c>
      <c r="L282" s="74">
        <f t="shared" si="82"/>
        <v>75.33654467798641</v>
      </c>
    </row>
    <row r="283" spans="1:12" ht="38.25" customHeight="1">
      <c r="A283" s="30" t="s">
        <v>9</v>
      </c>
      <c r="B283" s="89" t="s">
        <v>283</v>
      </c>
      <c r="C283" s="90">
        <v>200</v>
      </c>
      <c r="D283" s="73">
        <v>1096.4000000000001</v>
      </c>
      <c r="E283" s="96"/>
      <c r="F283" s="87"/>
      <c r="G283" s="76"/>
      <c r="H283" s="77"/>
      <c r="I283" s="77"/>
      <c r="J283" s="79">
        <v>1340.99</v>
      </c>
      <c r="K283" s="79">
        <v>1007.24</v>
      </c>
      <c r="L283" s="74">
        <f t="shared" si="82"/>
        <v>75.11167122797336</v>
      </c>
    </row>
    <row r="284" spans="1:12" ht="27.75" customHeight="1">
      <c r="A284" s="4" t="s">
        <v>11</v>
      </c>
      <c r="B284" s="89" t="s">
        <v>283</v>
      </c>
      <c r="C284" s="90">
        <v>800</v>
      </c>
      <c r="D284" s="73">
        <v>1572.8</v>
      </c>
      <c r="E284" s="96"/>
      <c r="F284" s="87"/>
      <c r="G284" s="76"/>
      <c r="H284" s="77"/>
      <c r="I284" s="77"/>
      <c r="J284" s="72">
        <v>1506.8</v>
      </c>
      <c r="K284" s="79">
        <v>1224.08</v>
      </c>
      <c r="L284" s="74">
        <f t="shared" si="82"/>
        <v>81.237058667374555</v>
      </c>
    </row>
    <row r="285" spans="1:12" ht="27" customHeight="1">
      <c r="A285" s="4" t="s">
        <v>284</v>
      </c>
      <c r="B285" s="89" t="s">
        <v>149</v>
      </c>
      <c r="C285" s="90" t="s">
        <v>7</v>
      </c>
      <c r="D285" s="73">
        <f>D286</f>
        <v>2173.6</v>
      </c>
      <c r="E285" s="96"/>
      <c r="F285" s="87"/>
      <c r="G285" s="76"/>
      <c r="H285" s="77"/>
      <c r="I285" s="77"/>
      <c r="J285" s="73">
        <f t="shared" ref="J285:K286" si="112">J286</f>
        <v>432.94</v>
      </c>
      <c r="K285" s="73">
        <f t="shared" si="112"/>
        <v>154.99</v>
      </c>
      <c r="L285" s="74">
        <f t="shared" si="82"/>
        <v>35.799417933200907</v>
      </c>
    </row>
    <row r="286" spans="1:12" ht="24" customHeight="1">
      <c r="A286" s="4" t="s">
        <v>285</v>
      </c>
      <c r="B286" s="89" t="s">
        <v>150</v>
      </c>
      <c r="C286" s="90" t="s">
        <v>7</v>
      </c>
      <c r="D286" s="73">
        <f>D287</f>
        <v>2173.6</v>
      </c>
      <c r="E286" s="96"/>
      <c r="F286" s="87"/>
      <c r="G286" s="76"/>
      <c r="H286" s="77"/>
      <c r="I286" s="77"/>
      <c r="J286" s="73">
        <f t="shared" si="112"/>
        <v>432.94</v>
      </c>
      <c r="K286" s="73">
        <f t="shared" si="112"/>
        <v>154.99</v>
      </c>
      <c r="L286" s="74">
        <f t="shared" si="82"/>
        <v>35.799417933200907</v>
      </c>
    </row>
    <row r="287" spans="1:12" ht="39" customHeight="1">
      <c r="A287" s="30" t="s">
        <v>9</v>
      </c>
      <c r="B287" s="89" t="s">
        <v>150</v>
      </c>
      <c r="C287" s="90">
        <v>200</v>
      </c>
      <c r="D287" s="73">
        <v>2173.6</v>
      </c>
      <c r="E287" s="96"/>
      <c r="F287" s="87"/>
      <c r="G287" s="76"/>
      <c r="H287" s="77"/>
      <c r="I287" s="77"/>
      <c r="J287" s="72">
        <v>432.94</v>
      </c>
      <c r="K287" s="72">
        <v>154.99</v>
      </c>
      <c r="L287" s="74">
        <f t="shared" si="82"/>
        <v>35.799417933200907</v>
      </c>
    </row>
    <row r="288" spans="1:12" ht="44.25" customHeight="1">
      <c r="A288" s="59" t="s">
        <v>368</v>
      </c>
      <c r="B288" s="99" t="s">
        <v>367</v>
      </c>
      <c r="C288" s="90" t="s">
        <v>7</v>
      </c>
      <c r="D288" s="100">
        <f>D291+D289</f>
        <v>1000</v>
      </c>
      <c r="E288" s="96"/>
      <c r="F288" s="87"/>
      <c r="G288" s="76"/>
      <c r="H288" s="77"/>
      <c r="I288" s="77"/>
      <c r="J288" s="100">
        <f t="shared" ref="J288:K288" si="113">J291+J289</f>
        <v>3306.64</v>
      </c>
      <c r="K288" s="100">
        <f t="shared" si="113"/>
        <v>0</v>
      </c>
      <c r="L288" s="80">
        <f t="shared" si="82"/>
        <v>0</v>
      </c>
    </row>
    <row r="289" spans="1:12" ht="75" customHeight="1">
      <c r="A289" s="61" t="s">
        <v>427</v>
      </c>
      <c r="B289" s="101" t="s">
        <v>440</v>
      </c>
      <c r="C289" s="90" t="s">
        <v>7</v>
      </c>
      <c r="D289" s="102">
        <f>D290</f>
        <v>0</v>
      </c>
      <c r="E289" s="96"/>
      <c r="F289" s="87"/>
      <c r="G289" s="81"/>
      <c r="H289" s="82"/>
      <c r="I289" s="82"/>
      <c r="J289" s="102">
        <f t="shared" ref="J289:K289" si="114">J290</f>
        <v>206.64</v>
      </c>
      <c r="K289" s="102">
        <f t="shared" si="114"/>
        <v>0</v>
      </c>
      <c r="L289" s="74">
        <f t="shared" si="82"/>
        <v>0</v>
      </c>
    </row>
    <row r="290" spans="1:12" ht="44.25" customHeight="1">
      <c r="A290" s="30" t="s">
        <v>9</v>
      </c>
      <c r="B290" s="101" t="s">
        <v>440</v>
      </c>
      <c r="C290" s="101">
        <v>200</v>
      </c>
      <c r="D290" s="102">
        <v>0</v>
      </c>
      <c r="E290" s="96"/>
      <c r="F290" s="87"/>
      <c r="G290" s="81"/>
      <c r="H290" s="82"/>
      <c r="I290" s="82"/>
      <c r="J290" s="102">
        <v>206.64</v>
      </c>
      <c r="K290" s="102">
        <v>0</v>
      </c>
      <c r="L290" s="74">
        <f t="shared" si="82"/>
        <v>0</v>
      </c>
    </row>
    <row r="291" spans="1:12" ht="76.5" customHeight="1">
      <c r="A291" s="19" t="s">
        <v>280</v>
      </c>
      <c r="B291" s="89" t="s">
        <v>366</v>
      </c>
      <c r="C291" s="90" t="s">
        <v>7</v>
      </c>
      <c r="D291" s="87">
        <f>D292</f>
        <v>1000</v>
      </c>
      <c r="E291" s="96"/>
      <c r="F291" s="87"/>
      <c r="G291" s="76"/>
      <c r="H291" s="77"/>
      <c r="I291" s="77"/>
      <c r="J291" s="87">
        <f t="shared" ref="J291:K291" si="115">J292</f>
        <v>3100</v>
      </c>
      <c r="K291" s="87">
        <f t="shared" si="115"/>
        <v>0</v>
      </c>
      <c r="L291" s="74">
        <f t="shared" si="82"/>
        <v>0</v>
      </c>
    </row>
    <row r="292" spans="1:12" ht="37.5" customHeight="1">
      <c r="A292" s="19" t="s">
        <v>324</v>
      </c>
      <c r="B292" s="89" t="s">
        <v>366</v>
      </c>
      <c r="C292" s="90">
        <v>200</v>
      </c>
      <c r="D292" s="87">
        <v>1000</v>
      </c>
      <c r="E292" s="96"/>
      <c r="F292" s="87"/>
      <c r="G292" s="76"/>
      <c r="H292" s="77"/>
      <c r="I292" s="77"/>
      <c r="J292" s="72">
        <v>3100</v>
      </c>
      <c r="K292" s="72">
        <v>0</v>
      </c>
      <c r="L292" s="74">
        <f t="shared" si="82"/>
        <v>0</v>
      </c>
    </row>
    <row r="293" spans="1:12" ht="74.25" customHeight="1">
      <c r="A293" s="37" t="s">
        <v>286</v>
      </c>
      <c r="B293" s="84" t="s">
        <v>287</v>
      </c>
      <c r="C293" s="85" t="s">
        <v>7</v>
      </c>
      <c r="D293" s="95">
        <f>D294+D298</f>
        <v>21359.9</v>
      </c>
      <c r="E293" s="96"/>
      <c r="F293" s="87"/>
      <c r="G293" s="76"/>
      <c r="H293" s="77"/>
      <c r="I293" s="77"/>
      <c r="J293" s="95">
        <f t="shared" ref="J293:K293" si="116">J294+J298</f>
        <v>24364.07</v>
      </c>
      <c r="K293" s="95">
        <f t="shared" si="116"/>
        <v>16107.07</v>
      </c>
      <c r="L293" s="80">
        <f t="shared" si="82"/>
        <v>66.109931550845161</v>
      </c>
    </row>
    <row r="294" spans="1:12" ht="39" customHeight="1">
      <c r="A294" s="4" t="s">
        <v>70</v>
      </c>
      <c r="B294" s="89" t="s">
        <v>409</v>
      </c>
      <c r="C294" s="90"/>
      <c r="D294" s="73">
        <f>D295+D296+D297</f>
        <v>21359.9</v>
      </c>
      <c r="E294" s="96"/>
      <c r="F294" s="87"/>
      <c r="G294" s="76"/>
      <c r="H294" s="77"/>
      <c r="I294" s="77"/>
      <c r="J294" s="73">
        <f t="shared" ref="J294:K294" si="117">J295+J296+J297</f>
        <v>23484.07</v>
      </c>
      <c r="K294" s="73">
        <f t="shared" si="117"/>
        <v>15601.52</v>
      </c>
      <c r="L294" s="74">
        <f t="shared" si="82"/>
        <v>66.434480905567057</v>
      </c>
    </row>
    <row r="295" spans="1:12" ht="100.5" customHeight="1">
      <c r="A295" s="4" t="s">
        <v>8</v>
      </c>
      <c r="B295" s="89" t="s">
        <v>409</v>
      </c>
      <c r="C295" s="90">
        <v>100</v>
      </c>
      <c r="D295" s="73">
        <v>9395.7999999999993</v>
      </c>
      <c r="E295" s="96"/>
      <c r="F295" s="87"/>
      <c r="G295" s="76"/>
      <c r="H295" s="77"/>
      <c r="I295" s="77"/>
      <c r="J295" s="72">
        <v>9995.15</v>
      </c>
      <c r="K295" s="79">
        <v>6565.91</v>
      </c>
      <c r="L295" s="74">
        <f t="shared" si="82"/>
        <v>65.690960115656097</v>
      </c>
    </row>
    <row r="296" spans="1:12" ht="40.5" customHeight="1">
      <c r="A296" s="30" t="s">
        <v>9</v>
      </c>
      <c r="B296" s="89" t="s">
        <v>409</v>
      </c>
      <c r="C296" s="90">
        <v>200</v>
      </c>
      <c r="D296" s="73">
        <v>6249.5</v>
      </c>
      <c r="E296" s="96"/>
      <c r="F296" s="87"/>
      <c r="G296" s="76"/>
      <c r="H296" s="77"/>
      <c r="I296" s="77"/>
      <c r="J296" s="79">
        <v>7774.32</v>
      </c>
      <c r="K296" s="79">
        <v>5131.8100000000004</v>
      </c>
      <c r="L296" s="74">
        <f t="shared" si="82"/>
        <v>66.00976033916794</v>
      </c>
    </row>
    <row r="297" spans="1:12" ht="25.5" customHeight="1">
      <c r="A297" s="4" t="s">
        <v>11</v>
      </c>
      <c r="B297" s="89" t="s">
        <v>409</v>
      </c>
      <c r="C297" s="90">
        <v>800</v>
      </c>
      <c r="D297" s="73">
        <v>5714.6</v>
      </c>
      <c r="E297" s="96"/>
      <c r="F297" s="87"/>
      <c r="G297" s="76"/>
      <c r="H297" s="77"/>
      <c r="I297" s="77"/>
      <c r="J297" s="72">
        <v>5714.6</v>
      </c>
      <c r="K297" s="72">
        <v>3903.8</v>
      </c>
      <c r="L297" s="74">
        <f t="shared" si="82"/>
        <v>68.312742799146037</v>
      </c>
    </row>
    <row r="298" spans="1:12" ht="25.5" customHeight="1">
      <c r="A298" s="4" t="s">
        <v>285</v>
      </c>
      <c r="B298" s="89" t="s">
        <v>441</v>
      </c>
      <c r="C298" s="85" t="s">
        <v>7</v>
      </c>
      <c r="D298" s="73">
        <f>D299+D300</f>
        <v>0</v>
      </c>
      <c r="E298" s="96"/>
      <c r="F298" s="87"/>
      <c r="G298" s="76"/>
      <c r="H298" s="77"/>
      <c r="I298" s="77"/>
      <c r="J298" s="73">
        <f t="shared" ref="J298:K298" si="118">J299+J300</f>
        <v>880</v>
      </c>
      <c r="K298" s="73">
        <f t="shared" si="118"/>
        <v>505.55</v>
      </c>
      <c r="L298" s="74">
        <f t="shared" si="82"/>
        <v>57.448863636363633</v>
      </c>
    </row>
    <row r="299" spans="1:12" ht="102" customHeight="1">
      <c r="A299" s="4" t="s">
        <v>8</v>
      </c>
      <c r="B299" s="89" t="s">
        <v>441</v>
      </c>
      <c r="C299" s="90">
        <v>100</v>
      </c>
      <c r="D299" s="73">
        <v>0</v>
      </c>
      <c r="E299" s="96"/>
      <c r="F299" s="87"/>
      <c r="G299" s="76"/>
      <c r="H299" s="77"/>
      <c r="I299" s="77"/>
      <c r="J299" s="72">
        <v>680</v>
      </c>
      <c r="K299" s="79">
        <v>404.04</v>
      </c>
      <c r="L299" s="74">
        <f t="shared" si="82"/>
        <v>59.417647058823533</v>
      </c>
    </row>
    <row r="300" spans="1:12" ht="40.5" customHeight="1">
      <c r="A300" s="30" t="s">
        <v>9</v>
      </c>
      <c r="B300" s="89" t="s">
        <v>441</v>
      </c>
      <c r="C300" s="90">
        <v>200</v>
      </c>
      <c r="D300" s="73">
        <v>0</v>
      </c>
      <c r="E300" s="96"/>
      <c r="F300" s="87"/>
      <c r="G300" s="76"/>
      <c r="H300" s="77"/>
      <c r="I300" s="77"/>
      <c r="J300" s="72">
        <v>200</v>
      </c>
      <c r="K300" s="72">
        <v>101.51</v>
      </c>
      <c r="L300" s="74">
        <f t="shared" si="82"/>
        <v>50.755000000000003</v>
      </c>
    </row>
    <row r="301" spans="1:12" ht="60.75" customHeight="1">
      <c r="A301" s="38" t="s">
        <v>494</v>
      </c>
      <c r="B301" s="84" t="s">
        <v>496</v>
      </c>
      <c r="C301" s="85" t="s">
        <v>7</v>
      </c>
      <c r="D301" s="95">
        <f>D302</f>
        <v>0</v>
      </c>
      <c r="E301" s="97"/>
      <c r="F301" s="88"/>
      <c r="G301" s="83"/>
      <c r="H301" s="45"/>
      <c r="I301" s="45"/>
      <c r="J301" s="95">
        <f t="shared" ref="J301:K302" si="119">J302</f>
        <v>429.72</v>
      </c>
      <c r="K301" s="95">
        <f t="shared" si="119"/>
        <v>0</v>
      </c>
      <c r="L301" s="80">
        <f t="shared" si="82"/>
        <v>0</v>
      </c>
    </row>
    <row r="302" spans="1:12" ht="81" customHeight="1">
      <c r="A302" s="30" t="s">
        <v>495</v>
      </c>
      <c r="B302" s="89" t="s">
        <v>497</v>
      </c>
      <c r="C302" s="85" t="s">
        <v>7</v>
      </c>
      <c r="D302" s="73">
        <f>D303</f>
        <v>0</v>
      </c>
      <c r="E302" s="96"/>
      <c r="F302" s="87"/>
      <c r="G302" s="76"/>
      <c r="H302" s="77"/>
      <c r="I302" s="77"/>
      <c r="J302" s="73">
        <f t="shared" si="119"/>
        <v>429.72</v>
      </c>
      <c r="K302" s="73">
        <f t="shared" si="119"/>
        <v>0</v>
      </c>
      <c r="L302" s="74">
        <f t="shared" si="82"/>
        <v>0</v>
      </c>
    </row>
    <row r="303" spans="1:12" ht="61.5" customHeight="1">
      <c r="A303" s="30" t="s">
        <v>222</v>
      </c>
      <c r="B303" s="89" t="s">
        <v>497</v>
      </c>
      <c r="C303" s="90">
        <v>400</v>
      </c>
      <c r="D303" s="73">
        <v>0</v>
      </c>
      <c r="E303" s="96"/>
      <c r="F303" s="87"/>
      <c r="G303" s="76"/>
      <c r="H303" s="77"/>
      <c r="I303" s="77"/>
      <c r="J303" s="72">
        <v>429.72</v>
      </c>
      <c r="K303" s="72">
        <v>0</v>
      </c>
      <c r="L303" s="74">
        <f t="shared" si="82"/>
        <v>0</v>
      </c>
    </row>
    <row r="304" spans="1:12" ht="55.5" customHeight="1">
      <c r="A304" s="4" t="s">
        <v>288</v>
      </c>
      <c r="B304" s="84" t="s">
        <v>370</v>
      </c>
      <c r="C304" s="85" t="s">
        <v>7</v>
      </c>
      <c r="D304" s="95">
        <f>D305</f>
        <v>40</v>
      </c>
      <c r="E304" s="96"/>
      <c r="F304" s="87"/>
      <c r="G304" s="76"/>
      <c r="H304" s="77"/>
      <c r="I304" s="77"/>
      <c r="J304" s="95">
        <f t="shared" ref="J304:K305" si="120">J305</f>
        <v>40</v>
      </c>
      <c r="K304" s="95">
        <f t="shared" si="120"/>
        <v>5</v>
      </c>
      <c r="L304" s="80">
        <f t="shared" si="82"/>
        <v>12.5</v>
      </c>
    </row>
    <row r="305" spans="1:12" ht="42.75" customHeight="1">
      <c r="A305" s="4" t="s">
        <v>70</v>
      </c>
      <c r="B305" s="89" t="s">
        <v>371</v>
      </c>
      <c r="C305" s="90" t="s">
        <v>7</v>
      </c>
      <c r="D305" s="73">
        <f>D306</f>
        <v>40</v>
      </c>
      <c r="E305" s="96"/>
      <c r="F305" s="87"/>
      <c r="G305" s="76"/>
      <c r="H305" s="77"/>
      <c r="I305" s="77"/>
      <c r="J305" s="73">
        <f t="shared" si="120"/>
        <v>40</v>
      </c>
      <c r="K305" s="73">
        <f t="shared" si="120"/>
        <v>5</v>
      </c>
      <c r="L305" s="74">
        <f t="shared" si="82"/>
        <v>12.5</v>
      </c>
    </row>
    <row r="306" spans="1:12" ht="44.25" customHeight="1">
      <c r="A306" s="30" t="s">
        <v>9</v>
      </c>
      <c r="B306" s="89" t="s">
        <v>371</v>
      </c>
      <c r="C306" s="90">
        <v>200</v>
      </c>
      <c r="D306" s="73">
        <v>40</v>
      </c>
      <c r="E306" s="96"/>
      <c r="F306" s="87"/>
      <c r="G306" s="76"/>
      <c r="H306" s="77"/>
      <c r="I306" s="77"/>
      <c r="J306" s="72">
        <v>40</v>
      </c>
      <c r="K306" s="72">
        <v>5</v>
      </c>
      <c r="L306" s="74">
        <f t="shared" si="82"/>
        <v>12.5</v>
      </c>
    </row>
    <row r="307" spans="1:12" ht="114.75" customHeight="1">
      <c r="A307" s="75" t="s">
        <v>289</v>
      </c>
      <c r="B307" s="84" t="s">
        <v>155</v>
      </c>
      <c r="C307" s="90" t="s">
        <v>7</v>
      </c>
      <c r="D307" s="95">
        <f>D308</f>
        <v>2539.88</v>
      </c>
      <c r="E307" s="96"/>
      <c r="F307" s="87"/>
      <c r="G307" s="76"/>
      <c r="H307" s="77"/>
      <c r="I307" s="77"/>
      <c r="J307" s="95">
        <f t="shared" ref="J307:K307" si="121">J308</f>
        <v>2539.88</v>
      </c>
      <c r="K307" s="95">
        <f t="shared" si="121"/>
        <v>1609.9499999999998</v>
      </c>
      <c r="L307" s="80">
        <f t="shared" si="82"/>
        <v>63.386852922185291</v>
      </c>
    </row>
    <row r="308" spans="1:12" ht="37.5" customHeight="1">
      <c r="A308" s="75" t="s">
        <v>290</v>
      </c>
      <c r="B308" s="84" t="s">
        <v>154</v>
      </c>
      <c r="C308" s="85" t="s">
        <v>7</v>
      </c>
      <c r="D308" s="95">
        <f>D309+D313+D315</f>
        <v>2539.88</v>
      </c>
      <c r="E308" s="96"/>
      <c r="F308" s="87"/>
      <c r="G308" s="76"/>
      <c r="H308" s="77"/>
      <c r="I308" s="77"/>
      <c r="J308" s="95">
        <f t="shared" ref="J308:K308" si="122">J309+J313+J315</f>
        <v>2539.88</v>
      </c>
      <c r="K308" s="95">
        <f t="shared" si="122"/>
        <v>1609.9499999999998</v>
      </c>
      <c r="L308" s="80">
        <f t="shared" ref="L308:L373" si="123">K308/J308*100</f>
        <v>63.386852922185291</v>
      </c>
    </row>
    <row r="309" spans="1:12" ht="38.25" customHeight="1">
      <c r="A309" s="4" t="s">
        <v>15</v>
      </c>
      <c r="B309" s="89" t="s">
        <v>151</v>
      </c>
      <c r="C309" s="90" t="s">
        <v>7</v>
      </c>
      <c r="D309" s="73">
        <f>D310+D311+D312</f>
        <v>745.98</v>
      </c>
      <c r="E309" s="96"/>
      <c r="F309" s="87"/>
      <c r="G309" s="76"/>
      <c r="H309" s="77"/>
      <c r="I309" s="77"/>
      <c r="J309" s="73">
        <f t="shared" ref="J309:K309" si="124">J310+J311+J312</f>
        <v>745.98</v>
      </c>
      <c r="K309" s="73">
        <f t="shared" si="124"/>
        <v>236.97</v>
      </c>
      <c r="L309" s="74">
        <f t="shared" si="123"/>
        <v>31.766267192149922</v>
      </c>
    </row>
    <row r="310" spans="1:12" ht="95.25" customHeight="1">
      <c r="A310" s="4" t="s">
        <v>8</v>
      </c>
      <c r="B310" s="89" t="s">
        <v>151</v>
      </c>
      <c r="C310" s="90">
        <v>100</v>
      </c>
      <c r="D310" s="73">
        <v>21.12</v>
      </c>
      <c r="E310" s="96"/>
      <c r="F310" s="87"/>
      <c r="G310" s="76"/>
      <c r="H310" s="77"/>
      <c r="I310" s="77"/>
      <c r="J310" s="79">
        <v>21.12</v>
      </c>
      <c r="K310" s="72">
        <v>16.25</v>
      </c>
      <c r="L310" s="74">
        <f t="shared" si="123"/>
        <v>76.941287878787875</v>
      </c>
    </row>
    <row r="311" spans="1:12" ht="39.75" customHeight="1">
      <c r="A311" s="4" t="s">
        <v>9</v>
      </c>
      <c r="B311" s="89" t="s">
        <v>151</v>
      </c>
      <c r="C311" s="90">
        <v>200</v>
      </c>
      <c r="D311" s="73">
        <v>670.76</v>
      </c>
      <c r="E311" s="96"/>
      <c r="F311" s="87"/>
      <c r="G311" s="76"/>
      <c r="H311" s="77"/>
      <c r="I311" s="77"/>
      <c r="J311" s="79">
        <v>670.76</v>
      </c>
      <c r="K311" s="79">
        <v>208.84</v>
      </c>
      <c r="L311" s="74">
        <f t="shared" si="123"/>
        <v>31.134832130717392</v>
      </c>
    </row>
    <row r="312" spans="1:12" ht="25.5" customHeight="1">
      <c r="A312" s="4" t="s">
        <v>11</v>
      </c>
      <c r="B312" s="89" t="s">
        <v>151</v>
      </c>
      <c r="C312" s="90">
        <v>800</v>
      </c>
      <c r="D312" s="73">
        <v>54.1</v>
      </c>
      <c r="E312" s="96"/>
      <c r="F312" s="87"/>
      <c r="G312" s="76"/>
      <c r="H312" s="77"/>
      <c r="I312" s="77"/>
      <c r="J312" s="72">
        <v>54.1</v>
      </c>
      <c r="K312" s="72">
        <v>11.88</v>
      </c>
      <c r="L312" s="74">
        <f t="shared" si="123"/>
        <v>21.959334565619223</v>
      </c>
    </row>
    <row r="313" spans="1:12" ht="36" customHeight="1">
      <c r="A313" s="19" t="s">
        <v>16</v>
      </c>
      <c r="B313" s="89" t="s">
        <v>152</v>
      </c>
      <c r="C313" s="90" t="s">
        <v>7</v>
      </c>
      <c r="D313" s="73">
        <f>D314</f>
        <v>649.12</v>
      </c>
      <c r="E313" s="96"/>
      <c r="F313" s="87"/>
      <c r="G313" s="76"/>
      <c r="H313" s="77"/>
      <c r="I313" s="77"/>
      <c r="J313" s="73">
        <f t="shared" ref="J313:K313" si="125">J314</f>
        <v>649.12</v>
      </c>
      <c r="K313" s="73">
        <f t="shared" si="125"/>
        <v>581.80999999999995</v>
      </c>
      <c r="L313" s="74">
        <f t="shared" si="123"/>
        <v>89.630576780872559</v>
      </c>
    </row>
    <row r="314" spans="1:12" ht="94.5" customHeight="1">
      <c r="A314" s="4" t="s">
        <v>8</v>
      </c>
      <c r="B314" s="89" t="s">
        <v>152</v>
      </c>
      <c r="C314" s="90">
        <v>100</v>
      </c>
      <c r="D314" s="73">
        <v>649.12</v>
      </c>
      <c r="E314" s="96"/>
      <c r="F314" s="87"/>
      <c r="G314" s="76"/>
      <c r="H314" s="77"/>
      <c r="I314" s="77"/>
      <c r="J314" s="79">
        <v>649.12</v>
      </c>
      <c r="K314" s="79">
        <v>581.80999999999995</v>
      </c>
      <c r="L314" s="74">
        <f t="shared" si="123"/>
        <v>89.630576780872559</v>
      </c>
    </row>
    <row r="315" spans="1:12" ht="40.5" customHeight="1">
      <c r="A315" s="19" t="s">
        <v>22</v>
      </c>
      <c r="B315" s="89" t="s">
        <v>153</v>
      </c>
      <c r="C315" s="90" t="s">
        <v>7</v>
      </c>
      <c r="D315" s="87">
        <f>D316+D317</f>
        <v>1144.78</v>
      </c>
      <c r="E315" s="96"/>
      <c r="F315" s="87"/>
      <c r="G315" s="76"/>
      <c r="H315" s="77"/>
      <c r="I315" s="77"/>
      <c r="J315" s="87">
        <f t="shared" ref="J315:K315" si="126">J316+J317</f>
        <v>1144.78</v>
      </c>
      <c r="K315" s="87">
        <f t="shared" si="126"/>
        <v>791.17</v>
      </c>
      <c r="L315" s="74">
        <f t="shared" si="123"/>
        <v>69.111095581683813</v>
      </c>
    </row>
    <row r="316" spans="1:12" ht="99" customHeight="1">
      <c r="A316" s="4" t="s">
        <v>8</v>
      </c>
      <c r="B316" s="89" t="s">
        <v>153</v>
      </c>
      <c r="C316" s="90">
        <v>100</v>
      </c>
      <c r="D316" s="87">
        <v>918.51</v>
      </c>
      <c r="E316" s="96"/>
      <c r="F316" s="87"/>
      <c r="G316" s="76"/>
      <c r="H316" s="77"/>
      <c r="I316" s="77"/>
      <c r="J316" s="79">
        <v>918.51</v>
      </c>
      <c r="K316" s="72">
        <v>678.9</v>
      </c>
      <c r="L316" s="74">
        <f t="shared" si="123"/>
        <v>73.913185485187967</v>
      </c>
    </row>
    <row r="317" spans="1:12" ht="34.5" customHeight="1">
      <c r="A317" s="19" t="s">
        <v>9</v>
      </c>
      <c r="B317" s="89" t="s">
        <v>153</v>
      </c>
      <c r="C317" s="90">
        <v>200</v>
      </c>
      <c r="D317" s="87">
        <v>226.27</v>
      </c>
      <c r="E317" s="96"/>
      <c r="F317" s="87"/>
      <c r="G317" s="76"/>
      <c r="H317" s="77"/>
      <c r="I317" s="77"/>
      <c r="J317" s="79">
        <v>226.27</v>
      </c>
      <c r="K317" s="79">
        <v>112.27</v>
      </c>
      <c r="L317" s="74">
        <f t="shared" si="123"/>
        <v>49.617713351305959</v>
      </c>
    </row>
    <row r="318" spans="1:12" ht="117.75" customHeight="1">
      <c r="A318" s="33" t="s">
        <v>291</v>
      </c>
      <c r="B318" s="84" t="s">
        <v>122</v>
      </c>
      <c r="C318" s="85" t="s">
        <v>7</v>
      </c>
      <c r="D318" s="88">
        <f>D319+D334+D354+D357+D366+D373+D379+D388+D400</f>
        <v>743446.81999999983</v>
      </c>
      <c r="E318" s="96"/>
      <c r="F318" s="87"/>
      <c r="G318" s="76"/>
      <c r="H318" s="77"/>
      <c r="I318" s="77"/>
      <c r="J318" s="88">
        <f t="shared" ref="J318:K318" si="127">J319+J334+J354+J357+J366+J373+J379+J388+J400</f>
        <v>809403.87000000011</v>
      </c>
      <c r="K318" s="88">
        <f t="shared" si="127"/>
        <v>534875.97000000009</v>
      </c>
      <c r="L318" s="80">
        <f t="shared" si="123"/>
        <v>66.082704793590878</v>
      </c>
    </row>
    <row r="319" spans="1:12" ht="41.25" customHeight="1">
      <c r="A319" s="33" t="s">
        <v>206</v>
      </c>
      <c r="B319" s="84" t="s">
        <v>123</v>
      </c>
      <c r="C319" s="85"/>
      <c r="D319" s="88">
        <f>D320+D327+D331+D324</f>
        <v>287751.21000000002</v>
      </c>
      <c r="E319" s="96"/>
      <c r="F319" s="87"/>
      <c r="G319" s="76"/>
      <c r="H319" s="77"/>
      <c r="I319" s="77"/>
      <c r="J319" s="88">
        <f t="shared" ref="J319:K319" si="128">J320+J327+J331+J324</f>
        <v>299362.8</v>
      </c>
      <c r="K319" s="88">
        <f t="shared" si="128"/>
        <v>200549.91</v>
      </c>
      <c r="L319" s="80">
        <f t="shared" si="123"/>
        <v>66.992261563561001</v>
      </c>
    </row>
    <row r="320" spans="1:12" ht="49.5" customHeight="1">
      <c r="A320" s="19" t="s">
        <v>114</v>
      </c>
      <c r="B320" s="89" t="s">
        <v>124</v>
      </c>
      <c r="C320" s="90" t="s">
        <v>7</v>
      </c>
      <c r="D320" s="87">
        <f>D321+D322+D323</f>
        <v>182057.95</v>
      </c>
      <c r="E320" s="96"/>
      <c r="F320" s="87"/>
      <c r="G320" s="76"/>
      <c r="H320" s="77"/>
      <c r="I320" s="77"/>
      <c r="J320" s="87">
        <f t="shared" ref="J320:K320" si="129">J321+J322+J323</f>
        <v>192869.63</v>
      </c>
      <c r="K320" s="87">
        <f t="shared" si="129"/>
        <v>124147.50000000001</v>
      </c>
      <c r="L320" s="74">
        <f t="shared" si="123"/>
        <v>64.368610029479498</v>
      </c>
    </row>
    <row r="321" spans="1:12" ht="99" customHeight="1">
      <c r="A321" s="19" t="s">
        <v>17</v>
      </c>
      <c r="B321" s="89" t="s">
        <v>124</v>
      </c>
      <c r="C321" s="90">
        <v>100</v>
      </c>
      <c r="D321" s="87">
        <v>103905.82</v>
      </c>
      <c r="E321" s="96"/>
      <c r="F321" s="87"/>
      <c r="G321" s="76"/>
      <c r="H321" s="77"/>
      <c r="I321" s="77"/>
      <c r="J321" s="79">
        <v>112632.71</v>
      </c>
      <c r="K321" s="79">
        <v>71653.570000000007</v>
      </c>
      <c r="L321" s="74">
        <f t="shared" si="123"/>
        <v>63.617016761827003</v>
      </c>
    </row>
    <row r="322" spans="1:12" ht="39.75" customHeight="1">
      <c r="A322" s="19" t="s">
        <v>9</v>
      </c>
      <c r="B322" s="89" t="s">
        <v>124</v>
      </c>
      <c r="C322" s="90">
        <v>200</v>
      </c>
      <c r="D322" s="87">
        <v>72362.19</v>
      </c>
      <c r="E322" s="96"/>
      <c r="F322" s="87"/>
      <c r="G322" s="76"/>
      <c r="H322" s="77"/>
      <c r="I322" s="77"/>
      <c r="J322" s="79">
        <v>75305.27</v>
      </c>
      <c r="K322" s="72">
        <v>49518.1</v>
      </c>
      <c r="L322" s="74">
        <f t="shared" si="123"/>
        <v>65.75648689660099</v>
      </c>
    </row>
    <row r="323" spans="1:12" ht="25.5" customHeight="1">
      <c r="A323" s="19" t="s">
        <v>11</v>
      </c>
      <c r="B323" s="89" t="s">
        <v>124</v>
      </c>
      <c r="C323" s="90">
        <v>800</v>
      </c>
      <c r="D323" s="87">
        <v>5789.94</v>
      </c>
      <c r="E323" s="96"/>
      <c r="F323" s="87"/>
      <c r="G323" s="76"/>
      <c r="H323" s="77"/>
      <c r="I323" s="77"/>
      <c r="J323" s="79">
        <v>4931.6499999999996</v>
      </c>
      <c r="K323" s="79">
        <v>2975.83</v>
      </c>
      <c r="L323" s="74">
        <f t="shared" si="123"/>
        <v>60.341467865724454</v>
      </c>
    </row>
    <row r="324" spans="1:12" ht="113.25" customHeight="1">
      <c r="A324" s="19" t="s">
        <v>118</v>
      </c>
      <c r="B324" s="89" t="s">
        <v>125</v>
      </c>
      <c r="C324" s="90" t="s">
        <v>7</v>
      </c>
      <c r="D324" s="87">
        <f>D325+D326</f>
        <v>9372.27</v>
      </c>
      <c r="E324" s="96"/>
      <c r="F324" s="87"/>
      <c r="G324" s="76"/>
      <c r="H324" s="77"/>
      <c r="I324" s="77"/>
      <c r="J324" s="87">
        <f t="shared" ref="J324:K324" si="130">J325+J326</f>
        <v>9372.27</v>
      </c>
      <c r="K324" s="87">
        <f t="shared" si="130"/>
        <v>7849.48</v>
      </c>
      <c r="L324" s="74">
        <f t="shared" si="123"/>
        <v>83.752175300114047</v>
      </c>
    </row>
    <row r="325" spans="1:12" ht="44.25" customHeight="1">
      <c r="A325" s="19" t="s">
        <v>9</v>
      </c>
      <c r="B325" s="89" t="s">
        <v>125</v>
      </c>
      <c r="C325" s="90">
        <v>200</v>
      </c>
      <c r="D325" s="87">
        <v>138.5</v>
      </c>
      <c r="E325" s="96"/>
      <c r="F325" s="87"/>
      <c r="G325" s="76"/>
      <c r="H325" s="77"/>
      <c r="I325" s="77"/>
      <c r="J325" s="72">
        <v>138.5</v>
      </c>
      <c r="K325" s="72">
        <v>116.54</v>
      </c>
      <c r="L325" s="74">
        <f t="shared" si="123"/>
        <v>84.14440433212998</v>
      </c>
    </row>
    <row r="326" spans="1:12" ht="41.25" customHeight="1">
      <c r="A326" s="19" t="s">
        <v>10</v>
      </c>
      <c r="B326" s="89" t="s">
        <v>125</v>
      </c>
      <c r="C326" s="90">
        <v>300</v>
      </c>
      <c r="D326" s="87">
        <v>9233.77</v>
      </c>
      <c r="E326" s="96"/>
      <c r="F326" s="87"/>
      <c r="G326" s="76"/>
      <c r="H326" s="77"/>
      <c r="I326" s="77"/>
      <c r="J326" s="79">
        <v>9233.77</v>
      </c>
      <c r="K326" s="72">
        <v>7732.94</v>
      </c>
      <c r="L326" s="74">
        <f t="shared" si="123"/>
        <v>83.746292142862544</v>
      </c>
    </row>
    <row r="327" spans="1:12" ht="179.25" customHeight="1">
      <c r="A327" s="46" t="s">
        <v>189</v>
      </c>
      <c r="B327" s="89" t="s">
        <v>162</v>
      </c>
      <c r="C327" s="90" t="s">
        <v>7</v>
      </c>
      <c r="D327" s="87">
        <f>D328+D329+D330</f>
        <v>92155.39</v>
      </c>
      <c r="E327" s="96"/>
      <c r="F327" s="87"/>
      <c r="G327" s="76"/>
      <c r="H327" s="77"/>
      <c r="I327" s="77"/>
      <c r="J327" s="87">
        <f t="shared" ref="J327:K327" si="131">J328+J329+J330</f>
        <v>93261.209999999992</v>
      </c>
      <c r="K327" s="87">
        <f t="shared" si="131"/>
        <v>65155.94</v>
      </c>
      <c r="L327" s="74">
        <f t="shared" si="123"/>
        <v>69.863923060830984</v>
      </c>
    </row>
    <row r="328" spans="1:12" ht="94.5" customHeight="1">
      <c r="A328" s="19" t="s">
        <v>17</v>
      </c>
      <c r="B328" s="89" t="s">
        <v>162</v>
      </c>
      <c r="C328" s="90">
        <v>100</v>
      </c>
      <c r="D328" s="87">
        <v>89836.3</v>
      </c>
      <c r="E328" s="96"/>
      <c r="F328" s="87"/>
      <c r="G328" s="76"/>
      <c r="H328" s="77"/>
      <c r="I328" s="77"/>
      <c r="J328" s="72">
        <v>91542.12</v>
      </c>
      <c r="K328" s="79">
        <v>64793.69</v>
      </c>
      <c r="L328" s="74">
        <f t="shared" si="123"/>
        <v>70.780193860487401</v>
      </c>
    </row>
    <row r="329" spans="1:12" ht="41.25" customHeight="1">
      <c r="A329" s="19" t="s">
        <v>9</v>
      </c>
      <c r="B329" s="89" t="s">
        <v>162</v>
      </c>
      <c r="C329" s="90">
        <v>200</v>
      </c>
      <c r="D329" s="87">
        <v>489</v>
      </c>
      <c r="E329" s="96"/>
      <c r="F329" s="87"/>
      <c r="G329" s="76"/>
      <c r="H329" s="77"/>
      <c r="I329" s="77"/>
      <c r="J329" s="72">
        <v>489</v>
      </c>
      <c r="K329" s="72">
        <v>362.25</v>
      </c>
      <c r="L329" s="74">
        <f t="shared" si="123"/>
        <v>74.079754601226995</v>
      </c>
    </row>
    <row r="330" spans="1:12" ht="29.25" customHeight="1">
      <c r="A330" s="19" t="s">
        <v>11</v>
      </c>
      <c r="B330" s="89" t="s">
        <v>162</v>
      </c>
      <c r="C330" s="90">
        <v>800</v>
      </c>
      <c r="D330" s="87">
        <v>1830.09</v>
      </c>
      <c r="E330" s="96"/>
      <c r="F330" s="87"/>
      <c r="G330" s="76"/>
      <c r="H330" s="77"/>
      <c r="I330" s="77"/>
      <c r="J330" s="79">
        <v>1230.0899999999999</v>
      </c>
      <c r="K330" s="72">
        <v>0</v>
      </c>
      <c r="L330" s="74">
        <f t="shared" si="123"/>
        <v>0</v>
      </c>
    </row>
    <row r="331" spans="1:12" ht="116.25" customHeight="1">
      <c r="A331" s="19" t="s">
        <v>28</v>
      </c>
      <c r="B331" s="89" t="s">
        <v>126</v>
      </c>
      <c r="C331" s="90" t="s">
        <v>7</v>
      </c>
      <c r="D331" s="87">
        <f>D332+D333</f>
        <v>4165.6000000000004</v>
      </c>
      <c r="E331" s="96"/>
      <c r="F331" s="87"/>
      <c r="G331" s="76"/>
      <c r="H331" s="77"/>
      <c r="I331" s="77"/>
      <c r="J331" s="87">
        <f t="shared" ref="J331:K331" si="132">J332+J333</f>
        <v>3859.69</v>
      </c>
      <c r="K331" s="87">
        <f t="shared" si="132"/>
        <v>3396.99</v>
      </c>
      <c r="L331" s="74">
        <f t="shared" si="123"/>
        <v>88.011990600281365</v>
      </c>
    </row>
    <row r="332" spans="1:12" ht="93.75" customHeight="1">
      <c r="A332" s="19" t="s">
        <v>17</v>
      </c>
      <c r="B332" s="89" t="s">
        <v>126</v>
      </c>
      <c r="C332" s="90">
        <v>100</v>
      </c>
      <c r="D332" s="87">
        <v>3315.6</v>
      </c>
      <c r="E332" s="96"/>
      <c r="F332" s="87"/>
      <c r="G332" s="76"/>
      <c r="H332" s="77"/>
      <c r="I332" s="77"/>
      <c r="J332" s="72">
        <v>3065.6</v>
      </c>
      <c r="K332" s="72">
        <v>2715.72</v>
      </c>
      <c r="L332" s="74">
        <f t="shared" si="123"/>
        <v>88.58689979123173</v>
      </c>
    </row>
    <row r="333" spans="1:12" ht="39" customHeight="1">
      <c r="A333" s="19" t="s">
        <v>10</v>
      </c>
      <c r="B333" s="89" t="s">
        <v>126</v>
      </c>
      <c r="C333" s="90">
        <v>300</v>
      </c>
      <c r="D333" s="87">
        <v>850</v>
      </c>
      <c r="E333" s="96"/>
      <c r="F333" s="87"/>
      <c r="G333" s="76"/>
      <c r="H333" s="77"/>
      <c r="I333" s="77"/>
      <c r="J333" s="72">
        <v>794.09</v>
      </c>
      <c r="K333" s="79">
        <v>681.27</v>
      </c>
      <c r="L333" s="74">
        <f t="shared" si="123"/>
        <v>85.792542407031945</v>
      </c>
    </row>
    <row r="334" spans="1:12" ht="41.25" customHeight="1">
      <c r="A334" s="33" t="s">
        <v>207</v>
      </c>
      <c r="B334" s="84" t="s">
        <v>127</v>
      </c>
      <c r="C334" s="85" t="s">
        <v>7</v>
      </c>
      <c r="D334" s="88">
        <f>D335+D340+D345+D348+D350+D352</f>
        <v>367096.44</v>
      </c>
      <c r="E334" s="96"/>
      <c r="F334" s="87"/>
      <c r="G334" s="76"/>
      <c r="H334" s="77"/>
      <c r="I334" s="77"/>
      <c r="J334" s="88">
        <f t="shared" ref="J334:K334" si="133">J335+J340+J345+J348+J350+J352</f>
        <v>402140.50999999995</v>
      </c>
      <c r="K334" s="88">
        <f t="shared" si="133"/>
        <v>268628.81000000006</v>
      </c>
      <c r="L334" s="80">
        <f t="shared" si="123"/>
        <v>66.799738728137598</v>
      </c>
    </row>
    <row r="335" spans="1:12" ht="34.5" customHeight="1">
      <c r="A335" s="19" t="s">
        <v>70</v>
      </c>
      <c r="B335" s="89" t="s">
        <v>128</v>
      </c>
      <c r="C335" s="90" t="s">
        <v>7</v>
      </c>
      <c r="D335" s="87">
        <f>D336+D337+D338+D339</f>
        <v>140134.22</v>
      </c>
      <c r="E335" s="96"/>
      <c r="F335" s="87"/>
      <c r="G335" s="76"/>
      <c r="H335" s="77"/>
      <c r="I335" s="77"/>
      <c r="J335" s="87">
        <f t="shared" ref="J335:K335" si="134">J336+J337+J338+J339</f>
        <v>157161</v>
      </c>
      <c r="K335" s="87">
        <f t="shared" si="134"/>
        <v>98725.680000000008</v>
      </c>
      <c r="L335" s="74">
        <f t="shared" si="123"/>
        <v>62.818180082844989</v>
      </c>
    </row>
    <row r="336" spans="1:12" ht="93.75" customHeight="1">
      <c r="A336" s="19" t="s">
        <v>17</v>
      </c>
      <c r="B336" s="89" t="s">
        <v>128</v>
      </c>
      <c r="C336" s="90">
        <v>100</v>
      </c>
      <c r="D336" s="87">
        <v>62310.04</v>
      </c>
      <c r="E336" s="96"/>
      <c r="F336" s="87"/>
      <c r="G336" s="76"/>
      <c r="H336" s="77"/>
      <c r="I336" s="77"/>
      <c r="J336" s="79">
        <v>79054.13</v>
      </c>
      <c r="K336" s="79">
        <v>50522.03</v>
      </c>
      <c r="L336" s="74">
        <f t="shared" si="123"/>
        <v>63.908147493369412</v>
      </c>
    </row>
    <row r="337" spans="1:12" ht="39.75" customHeight="1">
      <c r="A337" s="19" t="s">
        <v>9</v>
      </c>
      <c r="B337" s="89" t="s">
        <v>128</v>
      </c>
      <c r="C337" s="90">
        <v>200</v>
      </c>
      <c r="D337" s="87">
        <v>62673.43</v>
      </c>
      <c r="E337" s="96"/>
      <c r="F337" s="87"/>
      <c r="G337" s="76"/>
      <c r="H337" s="77"/>
      <c r="I337" s="77"/>
      <c r="J337" s="72">
        <v>70219.5</v>
      </c>
      <c r="K337" s="79">
        <v>42372.38</v>
      </c>
      <c r="L337" s="74">
        <f t="shared" si="123"/>
        <v>60.342753793461924</v>
      </c>
    </row>
    <row r="338" spans="1:12" ht="60" customHeight="1">
      <c r="A338" s="19" t="s">
        <v>27</v>
      </c>
      <c r="B338" s="89" t="s">
        <v>128</v>
      </c>
      <c r="C338" s="90">
        <v>600</v>
      </c>
      <c r="D338" s="87">
        <v>9265.2900000000009</v>
      </c>
      <c r="E338" s="96"/>
      <c r="F338" s="87"/>
      <c r="G338" s="76"/>
      <c r="H338" s="77"/>
      <c r="I338" s="77"/>
      <c r="J338" s="72">
        <v>0</v>
      </c>
      <c r="K338" s="72">
        <v>0</v>
      </c>
      <c r="L338" s="74">
        <v>0</v>
      </c>
    </row>
    <row r="339" spans="1:12" ht="25.5" customHeight="1">
      <c r="A339" s="19" t="s">
        <v>11</v>
      </c>
      <c r="B339" s="89" t="s">
        <v>128</v>
      </c>
      <c r="C339" s="90">
        <v>800</v>
      </c>
      <c r="D339" s="87">
        <v>5885.46</v>
      </c>
      <c r="E339" s="96"/>
      <c r="F339" s="87"/>
      <c r="G339" s="76"/>
      <c r="H339" s="77"/>
      <c r="I339" s="77"/>
      <c r="J339" s="79">
        <v>7887.37</v>
      </c>
      <c r="K339" s="72">
        <v>5831.27</v>
      </c>
      <c r="L339" s="74">
        <f t="shared" si="123"/>
        <v>73.931741505723707</v>
      </c>
    </row>
    <row r="340" spans="1:12" ht="266.25" customHeight="1">
      <c r="A340" s="46" t="s">
        <v>190</v>
      </c>
      <c r="B340" s="89" t="s">
        <v>163</v>
      </c>
      <c r="C340" s="90" t="s">
        <v>7</v>
      </c>
      <c r="D340" s="87">
        <f>D341+D342+D343+D344</f>
        <v>220713.78</v>
      </c>
      <c r="E340" s="96"/>
      <c r="F340" s="87"/>
      <c r="G340" s="76"/>
      <c r="H340" s="77"/>
      <c r="I340" s="77"/>
      <c r="J340" s="87">
        <f t="shared" ref="J340:K340" si="135">J341+J342+J343+J344</f>
        <v>222891.61000000002</v>
      </c>
      <c r="K340" s="87">
        <f t="shared" si="135"/>
        <v>150888.67000000001</v>
      </c>
      <c r="L340" s="74">
        <f t="shared" si="123"/>
        <v>67.69598460884194</v>
      </c>
    </row>
    <row r="341" spans="1:12" ht="101.25" customHeight="1">
      <c r="A341" s="19" t="s">
        <v>17</v>
      </c>
      <c r="B341" s="89" t="s">
        <v>163</v>
      </c>
      <c r="C341" s="90">
        <v>100</v>
      </c>
      <c r="D341" s="87">
        <v>190440.68</v>
      </c>
      <c r="E341" s="96"/>
      <c r="F341" s="87"/>
      <c r="G341" s="76"/>
      <c r="H341" s="77"/>
      <c r="I341" s="77"/>
      <c r="J341" s="79">
        <v>214686.41</v>
      </c>
      <c r="K341" s="72">
        <v>146922.70000000001</v>
      </c>
      <c r="L341" s="74">
        <f t="shared" si="123"/>
        <v>68.435957357524401</v>
      </c>
    </row>
    <row r="342" spans="1:12" ht="45" customHeight="1">
      <c r="A342" s="19" t="s">
        <v>9</v>
      </c>
      <c r="B342" s="89" t="s">
        <v>163</v>
      </c>
      <c r="C342" s="90">
        <v>200</v>
      </c>
      <c r="D342" s="87">
        <v>2726.4</v>
      </c>
      <c r="E342" s="96"/>
      <c r="F342" s="87"/>
      <c r="G342" s="76"/>
      <c r="H342" s="77"/>
      <c r="I342" s="77"/>
      <c r="J342" s="72">
        <v>4270</v>
      </c>
      <c r="K342" s="79">
        <v>3965.97</v>
      </c>
      <c r="L342" s="74">
        <f t="shared" si="123"/>
        <v>92.879859484777512</v>
      </c>
    </row>
    <row r="343" spans="1:12" ht="56.25" customHeight="1">
      <c r="A343" s="19" t="s">
        <v>27</v>
      </c>
      <c r="B343" s="89" t="s">
        <v>163</v>
      </c>
      <c r="C343" s="90">
        <v>600</v>
      </c>
      <c r="D343" s="87">
        <v>23111.5</v>
      </c>
      <c r="E343" s="96"/>
      <c r="F343" s="87"/>
      <c r="G343" s="76"/>
      <c r="H343" s="77"/>
      <c r="I343" s="77"/>
      <c r="J343" s="72">
        <v>0</v>
      </c>
      <c r="K343" s="72">
        <v>0</v>
      </c>
      <c r="L343" s="74">
        <v>0</v>
      </c>
    </row>
    <row r="344" spans="1:12" ht="25.5" customHeight="1">
      <c r="A344" s="19" t="s">
        <v>11</v>
      </c>
      <c r="B344" s="89" t="s">
        <v>163</v>
      </c>
      <c r="C344" s="90">
        <v>800</v>
      </c>
      <c r="D344" s="87">
        <v>4435.2</v>
      </c>
      <c r="E344" s="96"/>
      <c r="F344" s="87"/>
      <c r="G344" s="76"/>
      <c r="H344" s="77"/>
      <c r="I344" s="77"/>
      <c r="J344" s="72">
        <v>3935.2</v>
      </c>
      <c r="K344" s="72">
        <v>0</v>
      </c>
      <c r="L344" s="74">
        <f t="shared" si="123"/>
        <v>0</v>
      </c>
    </row>
    <row r="345" spans="1:12" ht="114" customHeight="1">
      <c r="A345" s="19" t="s">
        <v>28</v>
      </c>
      <c r="B345" s="89" t="s">
        <v>129</v>
      </c>
      <c r="C345" s="90" t="s">
        <v>7</v>
      </c>
      <c r="D345" s="87">
        <f>D346+D347</f>
        <v>6248.44</v>
      </c>
      <c r="E345" s="96"/>
      <c r="F345" s="87"/>
      <c r="G345" s="76"/>
      <c r="H345" s="77"/>
      <c r="I345" s="77"/>
      <c r="J345" s="87">
        <f t="shared" ref="J345:K345" si="136">J346+J347</f>
        <v>6808.86</v>
      </c>
      <c r="K345" s="87">
        <f t="shared" si="136"/>
        <v>6725.92</v>
      </c>
      <c r="L345" s="74">
        <f t="shared" si="123"/>
        <v>98.781881254718115</v>
      </c>
    </row>
    <row r="346" spans="1:12" ht="93.75" customHeight="1">
      <c r="A346" s="19" t="s">
        <v>17</v>
      </c>
      <c r="B346" s="89" t="s">
        <v>129</v>
      </c>
      <c r="C346" s="90">
        <v>100</v>
      </c>
      <c r="D346" s="87">
        <v>5348.44</v>
      </c>
      <c r="E346" s="96"/>
      <c r="F346" s="87"/>
      <c r="G346" s="76"/>
      <c r="H346" s="77"/>
      <c r="I346" s="77"/>
      <c r="J346" s="79">
        <v>6098.44</v>
      </c>
      <c r="K346" s="79">
        <v>6084.36</v>
      </c>
      <c r="L346" s="74">
        <f t="shared" si="123"/>
        <v>99.769121283475769</v>
      </c>
    </row>
    <row r="347" spans="1:12" ht="45.75" customHeight="1">
      <c r="A347" s="19" t="s">
        <v>10</v>
      </c>
      <c r="B347" s="89" t="s">
        <v>129</v>
      </c>
      <c r="C347" s="90">
        <v>300</v>
      </c>
      <c r="D347" s="87">
        <v>900</v>
      </c>
      <c r="E347" s="96"/>
      <c r="F347" s="87"/>
      <c r="G347" s="76"/>
      <c r="H347" s="77"/>
      <c r="I347" s="77"/>
      <c r="J347" s="72">
        <v>710.42</v>
      </c>
      <c r="K347" s="79">
        <v>641.55999999999995</v>
      </c>
      <c r="L347" s="74">
        <f t="shared" si="123"/>
        <v>90.307142253877984</v>
      </c>
    </row>
    <row r="348" spans="1:12" ht="64.5" customHeight="1">
      <c r="A348" s="19" t="s">
        <v>442</v>
      </c>
      <c r="B348" s="89" t="s">
        <v>443</v>
      </c>
      <c r="C348" s="90" t="s">
        <v>7</v>
      </c>
      <c r="D348" s="87">
        <f>D349</f>
        <v>0</v>
      </c>
      <c r="E348" s="96"/>
      <c r="F348" s="87"/>
      <c r="G348" s="76"/>
      <c r="H348" s="77"/>
      <c r="I348" s="77"/>
      <c r="J348" s="87">
        <f t="shared" ref="J348:K348" si="137">J349</f>
        <v>2370.27</v>
      </c>
      <c r="K348" s="87">
        <f t="shared" si="137"/>
        <v>0</v>
      </c>
      <c r="L348" s="74">
        <f t="shared" si="123"/>
        <v>0</v>
      </c>
    </row>
    <row r="349" spans="1:12" ht="35.25" customHeight="1">
      <c r="A349" s="19" t="s">
        <v>9</v>
      </c>
      <c r="B349" s="89" t="s">
        <v>443</v>
      </c>
      <c r="C349" s="90">
        <v>200</v>
      </c>
      <c r="D349" s="87">
        <v>0</v>
      </c>
      <c r="E349" s="96"/>
      <c r="F349" s="87"/>
      <c r="G349" s="76"/>
      <c r="H349" s="77"/>
      <c r="I349" s="77"/>
      <c r="J349" s="72">
        <v>2370.27</v>
      </c>
      <c r="K349" s="72">
        <v>0</v>
      </c>
      <c r="L349" s="74">
        <f t="shared" si="123"/>
        <v>0</v>
      </c>
    </row>
    <row r="350" spans="1:12" ht="55.5" customHeight="1">
      <c r="A350" s="19" t="s">
        <v>444</v>
      </c>
      <c r="B350" s="89" t="s">
        <v>445</v>
      </c>
      <c r="C350" s="90" t="s">
        <v>7</v>
      </c>
      <c r="D350" s="87">
        <f>D351</f>
        <v>0</v>
      </c>
      <c r="E350" s="96"/>
      <c r="F350" s="87"/>
      <c r="G350" s="76"/>
      <c r="H350" s="77"/>
      <c r="I350" s="77"/>
      <c r="J350" s="87">
        <f t="shared" ref="J350:K350" si="138">J351</f>
        <v>6883.04</v>
      </c>
      <c r="K350" s="87">
        <f t="shared" si="138"/>
        <v>6725.51</v>
      </c>
      <c r="L350" s="74">
        <f t="shared" si="123"/>
        <v>97.711331039773128</v>
      </c>
    </row>
    <row r="351" spans="1:12" ht="39.75" customHeight="1">
      <c r="A351" s="19" t="s">
        <v>9</v>
      </c>
      <c r="B351" s="89" t="s">
        <v>445</v>
      </c>
      <c r="C351" s="90">
        <v>200</v>
      </c>
      <c r="D351" s="87">
        <v>0</v>
      </c>
      <c r="E351" s="96"/>
      <c r="F351" s="87"/>
      <c r="G351" s="76"/>
      <c r="H351" s="77"/>
      <c r="I351" s="77"/>
      <c r="J351" s="72">
        <v>6883.04</v>
      </c>
      <c r="K351" s="72">
        <v>6725.51</v>
      </c>
      <c r="L351" s="74">
        <f t="shared" si="123"/>
        <v>97.711331039773128</v>
      </c>
    </row>
    <row r="352" spans="1:12" ht="54.75" customHeight="1">
      <c r="A352" s="19" t="s">
        <v>446</v>
      </c>
      <c r="B352" s="89" t="s">
        <v>447</v>
      </c>
      <c r="C352" s="90" t="s">
        <v>7</v>
      </c>
      <c r="D352" s="87">
        <f>D353</f>
        <v>0</v>
      </c>
      <c r="E352" s="96"/>
      <c r="F352" s="87"/>
      <c r="G352" s="76"/>
      <c r="H352" s="77"/>
      <c r="I352" s="77"/>
      <c r="J352" s="87">
        <f t="shared" ref="J352:K352" si="139">J353</f>
        <v>6025.73</v>
      </c>
      <c r="K352" s="87">
        <f t="shared" si="139"/>
        <v>5563.03</v>
      </c>
      <c r="L352" s="74">
        <f t="shared" si="123"/>
        <v>92.321262320084045</v>
      </c>
    </row>
    <row r="353" spans="1:12" ht="45.75" customHeight="1">
      <c r="A353" s="19" t="s">
        <v>9</v>
      </c>
      <c r="B353" s="89" t="s">
        <v>447</v>
      </c>
      <c r="C353" s="90">
        <v>200</v>
      </c>
      <c r="D353" s="87">
        <v>0</v>
      </c>
      <c r="E353" s="96"/>
      <c r="F353" s="87"/>
      <c r="G353" s="76"/>
      <c r="H353" s="77"/>
      <c r="I353" s="77"/>
      <c r="J353" s="72">
        <v>6025.73</v>
      </c>
      <c r="K353" s="72">
        <v>5563.03</v>
      </c>
      <c r="L353" s="74">
        <f t="shared" si="123"/>
        <v>92.321262320084045</v>
      </c>
    </row>
    <row r="354" spans="1:12" ht="60" customHeight="1">
      <c r="A354" s="33" t="s">
        <v>208</v>
      </c>
      <c r="B354" s="84" t="s">
        <v>130</v>
      </c>
      <c r="C354" s="85" t="s">
        <v>7</v>
      </c>
      <c r="D354" s="88">
        <f>D355</f>
        <v>23241.08</v>
      </c>
      <c r="E354" s="96"/>
      <c r="F354" s="87"/>
      <c r="G354" s="76"/>
      <c r="H354" s="77"/>
      <c r="I354" s="77"/>
      <c r="J354" s="88">
        <f t="shared" ref="J354:K355" si="140">J355</f>
        <v>0</v>
      </c>
      <c r="K354" s="88">
        <f t="shared" si="140"/>
        <v>0</v>
      </c>
      <c r="L354" s="80">
        <v>0</v>
      </c>
    </row>
    <row r="355" spans="1:12" ht="48" customHeight="1">
      <c r="A355" s="19" t="s">
        <v>114</v>
      </c>
      <c r="B355" s="89" t="s">
        <v>131</v>
      </c>
      <c r="C355" s="90" t="s">
        <v>7</v>
      </c>
      <c r="D355" s="87">
        <f>D356</f>
        <v>23241.08</v>
      </c>
      <c r="E355" s="96"/>
      <c r="F355" s="87"/>
      <c r="G355" s="76"/>
      <c r="H355" s="77"/>
      <c r="I355" s="77"/>
      <c r="J355" s="87">
        <f t="shared" si="140"/>
        <v>0</v>
      </c>
      <c r="K355" s="87">
        <f t="shared" si="140"/>
        <v>0</v>
      </c>
      <c r="L355" s="74">
        <v>0</v>
      </c>
    </row>
    <row r="356" spans="1:12" ht="62.25" customHeight="1">
      <c r="A356" s="19" t="s">
        <v>27</v>
      </c>
      <c r="B356" s="89" t="s">
        <v>131</v>
      </c>
      <c r="C356" s="90">
        <v>600</v>
      </c>
      <c r="D356" s="87">
        <v>23241.08</v>
      </c>
      <c r="E356" s="96"/>
      <c r="F356" s="87"/>
      <c r="G356" s="76"/>
      <c r="H356" s="77"/>
      <c r="I356" s="77"/>
      <c r="J356" s="72">
        <v>0</v>
      </c>
      <c r="K356" s="72">
        <v>0</v>
      </c>
      <c r="L356" s="74">
        <v>0</v>
      </c>
    </row>
    <row r="357" spans="1:12" ht="81" customHeight="1">
      <c r="A357" s="33" t="s">
        <v>209</v>
      </c>
      <c r="B357" s="84" t="s">
        <v>132</v>
      </c>
      <c r="C357" s="85" t="s">
        <v>7</v>
      </c>
      <c r="D357" s="88">
        <f>D358+D364</f>
        <v>13174.419999999998</v>
      </c>
      <c r="E357" s="96"/>
      <c r="F357" s="87"/>
      <c r="G357" s="76"/>
      <c r="H357" s="77"/>
      <c r="I357" s="77"/>
      <c r="J357" s="88">
        <f t="shared" ref="J357:K357" si="141">J358+J364</f>
        <v>40327.61</v>
      </c>
      <c r="K357" s="88">
        <f t="shared" si="141"/>
        <v>23202.73</v>
      </c>
      <c r="L357" s="80">
        <f t="shared" si="123"/>
        <v>57.53559410041904</v>
      </c>
    </row>
    <row r="358" spans="1:12" ht="39.75" customHeight="1">
      <c r="A358" s="19" t="s">
        <v>114</v>
      </c>
      <c r="B358" s="89" t="s">
        <v>133</v>
      </c>
      <c r="C358" s="90" t="s">
        <v>7</v>
      </c>
      <c r="D358" s="87">
        <f>D359+D360+D362+D363+D361</f>
        <v>13174.419999999998</v>
      </c>
      <c r="E358" s="96"/>
      <c r="F358" s="87"/>
      <c r="G358" s="76"/>
      <c r="H358" s="77"/>
      <c r="I358" s="77"/>
      <c r="J358" s="87">
        <f t="shared" ref="J358:K358" si="142">J359+J360+J362+J363+J361</f>
        <v>38056.17</v>
      </c>
      <c r="K358" s="87">
        <f t="shared" si="142"/>
        <v>23202.73</v>
      </c>
      <c r="L358" s="74">
        <f t="shared" si="123"/>
        <v>60.969692956490377</v>
      </c>
    </row>
    <row r="359" spans="1:12" ht="98.25" customHeight="1">
      <c r="A359" s="19" t="s">
        <v>17</v>
      </c>
      <c r="B359" s="89" t="s">
        <v>133</v>
      </c>
      <c r="C359" s="90">
        <v>100</v>
      </c>
      <c r="D359" s="87">
        <v>7567.73</v>
      </c>
      <c r="E359" s="96"/>
      <c r="F359" s="87"/>
      <c r="G359" s="76"/>
      <c r="H359" s="77"/>
      <c r="I359" s="77"/>
      <c r="J359" s="79">
        <v>33443.99</v>
      </c>
      <c r="K359" s="79">
        <v>20458.759999999998</v>
      </c>
      <c r="L359" s="74">
        <f t="shared" si="123"/>
        <v>61.173203316948722</v>
      </c>
    </row>
    <row r="360" spans="1:12" ht="42.75" customHeight="1">
      <c r="A360" s="19" t="s">
        <v>9</v>
      </c>
      <c r="B360" s="89" t="s">
        <v>133</v>
      </c>
      <c r="C360" s="90">
        <v>200</v>
      </c>
      <c r="D360" s="87">
        <v>884.4</v>
      </c>
      <c r="E360" s="96"/>
      <c r="F360" s="87"/>
      <c r="G360" s="76"/>
      <c r="H360" s="77"/>
      <c r="I360" s="77"/>
      <c r="J360" s="72">
        <v>4213.6000000000004</v>
      </c>
      <c r="K360" s="79">
        <v>2505.27</v>
      </c>
      <c r="L360" s="74">
        <f t="shared" si="123"/>
        <v>59.456759065881904</v>
      </c>
    </row>
    <row r="361" spans="1:12" ht="43.5" customHeight="1">
      <c r="A361" s="19" t="s">
        <v>10</v>
      </c>
      <c r="B361" s="89" t="s">
        <v>133</v>
      </c>
      <c r="C361" s="90">
        <v>300</v>
      </c>
      <c r="D361" s="87">
        <v>0</v>
      </c>
      <c r="E361" s="96"/>
      <c r="F361" s="87"/>
      <c r="G361" s="76"/>
      <c r="H361" s="77"/>
      <c r="I361" s="77"/>
      <c r="J361" s="72">
        <v>0</v>
      </c>
      <c r="K361" s="72">
        <v>0</v>
      </c>
      <c r="L361" s="74">
        <v>0</v>
      </c>
    </row>
    <row r="362" spans="1:12" ht="58.5" customHeight="1">
      <c r="A362" s="29" t="s">
        <v>46</v>
      </c>
      <c r="B362" s="89" t="s">
        <v>133</v>
      </c>
      <c r="C362" s="90">
        <v>600</v>
      </c>
      <c r="D362" s="87">
        <v>4722.29</v>
      </c>
      <c r="E362" s="96"/>
      <c r="F362" s="87"/>
      <c r="G362" s="76"/>
      <c r="H362" s="77"/>
      <c r="I362" s="77"/>
      <c r="J362" s="72">
        <v>0</v>
      </c>
      <c r="K362" s="72">
        <v>0</v>
      </c>
      <c r="L362" s="74">
        <v>0</v>
      </c>
    </row>
    <row r="363" spans="1:12" ht="25.5" customHeight="1">
      <c r="A363" s="19" t="s">
        <v>11</v>
      </c>
      <c r="B363" s="89" t="s">
        <v>133</v>
      </c>
      <c r="C363" s="90">
        <v>800</v>
      </c>
      <c r="D363" s="87">
        <v>0</v>
      </c>
      <c r="E363" s="96"/>
      <c r="F363" s="87"/>
      <c r="G363" s="76"/>
      <c r="H363" s="77"/>
      <c r="I363" s="77"/>
      <c r="J363" s="79">
        <v>398.58</v>
      </c>
      <c r="K363" s="72">
        <v>238.7</v>
      </c>
      <c r="L363" s="74">
        <f t="shared" si="123"/>
        <v>59.887600983491396</v>
      </c>
    </row>
    <row r="364" spans="1:12" ht="62.25" customHeight="1">
      <c r="A364" s="19" t="s">
        <v>444</v>
      </c>
      <c r="B364" s="89" t="s">
        <v>485</v>
      </c>
      <c r="C364" s="90" t="s">
        <v>7</v>
      </c>
      <c r="D364" s="87">
        <f>D365</f>
        <v>0</v>
      </c>
      <c r="E364" s="96"/>
      <c r="F364" s="87"/>
      <c r="G364" s="76"/>
      <c r="H364" s="77"/>
      <c r="I364" s="77"/>
      <c r="J364" s="87">
        <f t="shared" ref="J364:K364" si="143">J365</f>
        <v>2271.44</v>
      </c>
      <c r="K364" s="87">
        <f t="shared" si="143"/>
        <v>0</v>
      </c>
      <c r="L364" s="74">
        <f t="shared" si="123"/>
        <v>0</v>
      </c>
    </row>
    <row r="365" spans="1:12" ht="42.75" customHeight="1">
      <c r="A365" s="19" t="s">
        <v>9</v>
      </c>
      <c r="B365" s="89" t="s">
        <v>485</v>
      </c>
      <c r="C365" s="90">
        <v>200</v>
      </c>
      <c r="D365" s="87">
        <v>0</v>
      </c>
      <c r="E365" s="96"/>
      <c r="F365" s="87"/>
      <c r="G365" s="76"/>
      <c r="H365" s="77"/>
      <c r="I365" s="77"/>
      <c r="J365" s="79">
        <v>2271.44</v>
      </c>
      <c r="K365" s="79">
        <v>0</v>
      </c>
      <c r="L365" s="74">
        <f t="shared" si="123"/>
        <v>0</v>
      </c>
    </row>
    <row r="366" spans="1:12" ht="59.25" customHeight="1">
      <c r="A366" s="33" t="s">
        <v>210</v>
      </c>
      <c r="B366" s="84" t="s">
        <v>134</v>
      </c>
      <c r="C366" s="85" t="s">
        <v>7</v>
      </c>
      <c r="D366" s="88">
        <f>D369+D367</f>
        <v>2423.08</v>
      </c>
      <c r="E366" s="96"/>
      <c r="F366" s="87"/>
      <c r="G366" s="76"/>
      <c r="H366" s="77"/>
      <c r="I366" s="77"/>
      <c r="J366" s="88">
        <f t="shared" ref="J366:K366" si="144">J369+J367</f>
        <v>2252.9300000000003</v>
      </c>
      <c r="K366" s="88">
        <f t="shared" si="144"/>
        <v>1096.06</v>
      </c>
      <c r="L366" s="80">
        <f t="shared" si="123"/>
        <v>48.650424114375497</v>
      </c>
    </row>
    <row r="367" spans="1:12" ht="25.5" customHeight="1">
      <c r="A367" s="19" t="s">
        <v>115</v>
      </c>
      <c r="B367" s="89" t="s">
        <v>135</v>
      </c>
      <c r="C367" s="85" t="s">
        <v>7</v>
      </c>
      <c r="D367" s="87">
        <f>D368</f>
        <v>160</v>
      </c>
      <c r="E367" s="96"/>
      <c r="F367" s="87"/>
      <c r="G367" s="76"/>
      <c r="H367" s="77"/>
      <c r="I367" s="77"/>
      <c r="J367" s="87">
        <f t="shared" ref="J367:K367" si="145">J368</f>
        <v>160</v>
      </c>
      <c r="K367" s="87">
        <f t="shared" si="145"/>
        <v>49.54</v>
      </c>
      <c r="L367" s="74">
        <f t="shared" si="123"/>
        <v>30.962499999999999</v>
      </c>
    </row>
    <row r="368" spans="1:12" ht="40.5" customHeight="1">
      <c r="A368" s="19" t="s">
        <v>9</v>
      </c>
      <c r="B368" s="89" t="s">
        <v>135</v>
      </c>
      <c r="C368" s="90">
        <v>200</v>
      </c>
      <c r="D368" s="87">
        <v>160</v>
      </c>
      <c r="E368" s="96"/>
      <c r="F368" s="87"/>
      <c r="G368" s="76"/>
      <c r="H368" s="77"/>
      <c r="I368" s="77"/>
      <c r="J368" s="72">
        <v>160</v>
      </c>
      <c r="K368" s="79">
        <v>49.54</v>
      </c>
      <c r="L368" s="74">
        <f t="shared" si="123"/>
        <v>30.962499999999999</v>
      </c>
    </row>
    <row r="369" spans="1:12" ht="44.25" customHeight="1">
      <c r="A369" s="19" t="s">
        <v>70</v>
      </c>
      <c r="B369" s="89" t="s">
        <v>136</v>
      </c>
      <c r="C369" s="85" t="s">
        <v>7</v>
      </c>
      <c r="D369" s="87">
        <f>D370+D371+D372</f>
        <v>2263.08</v>
      </c>
      <c r="E369" s="96"/>
      <c r="F369" s="87"/>
      <c r="G369" s="76"/>
      <c r="H369" s="77"/>
      <c r="I369" s="77"/>
      <c r="J369" s="87">
        <f t="shared" ref="J369:K369" si="146">J370+J371+J372</f>
        <v>2092.9300000000003</v>
      </c>
      <c r="K369" s="87">
        <f t="shared" si="146"/>
        <v>1046.52</v>
      </c>
      <c r="L369" s="74">
        <f t="shared" si="123"/>
        <v>50.002627894865078</v>
      </c>
    </row>
    <row r="370" spans="1:12" ht="95.25" customHeight="1">
      <c r="A370" s="19" t="s">
        <v>17</v>
      </c>
      <c r="B370" s="89" t="s">
        <v>136</v>
      </c>
      <c r="C370" s="90">
        <v>100</v>
      </c>
      <c r="D370" s="87">
        <v>1423.67</v>
      </c>
      <c r="E370" s="96"/>
      <c r="F370" s="87"/>
      <c r="G370" s="76"/>
      <c r="H370" s="77"/>
      <c r="I370" s="77"/>
      <c r="J370" s="79">
        <v>1442.42</v>
      </c>
      <c r="K370" s="79">
        <v>817.63</v>
      </c>
      <c r="L370" s="74">
        <f t="shared" si="123"/>
        <v>56.684599492519517</v>
      </c>
    </row>
    <row r="371" spans="1:12" ht="39.75" customHeight="1">
      <c r="A371" s="19" t="s">
        <v>9</v>
      </c>
      <c r="B371" s="89" t="s">
        <v>136</v>
      </c>
      <c r="C371" s="90">
        <v>200</v>
      </c>
      <c r="D371" s="87">
        <v>837.31</v>
      </c>
      <c r="E371" s="96"/>
      <c r="F371" s="87"/>
      <c r="G371" s="76"/>
      <c r="H371" s="77"/>
      <c r="I371" s="77"/>
      <c r="J371" s="72">
        <v>647.9</v>
      </c>
      <c r="K371" s="72">
        <v>227.35</v>
      </c>
      <c r="L371" s="74">
        <f t="shared" si="123"/>
        <v>35.090291711683903</v>
      </c>
    </row>
    <row r="372" spans="1:12" ht="25.5" customHeight="1">
      <c r="A372" s="19" t="s">
        <v>11</v>
      </c>
      <c r="B372" s="89" t="s">
        <v>136</v>
      </c>
      <c r="C372" s="90">
        <v>800</v>
      </c>
      <c r="D372" s="87">
        <v>2.1</v>
      </c>
      <c r="E372" s="96"/>
      <c r="F372" s="87"/>
      <c r="G372" s="76"/>
      <c r="H372" s="77"/>
      <c r="I372" s="77"/>
      <c r="J372" s="79">
        <v>2.61</v>
      </c>
      <c r="K372" s="79">
        <v>1.54</v>
      </c>
      <c r="L372" s="74">
        <f t="shared" si="123"/>
        <v>59.003831417624532</v>
      </c>
    </row>
    <row r="373" spans="1:12" ht="60.75" customHeight="1">
      <c r="A373" s="33" t="s">
        <v>292</v>
      </c>
      <c r="B373" s="84" t="s">
        <v>137</v>
      </c>
      <c r="C373" s="85" t="s">
        <v>7</v>
      </c>
      <c r="D373" s="88">
        <f>D374</f>
        <v>1605.21</v>
      </c>
      <c r="E373" s="96"/>
      <c r="F373" s="87"/>
      <c r="G373" s="76"/>
      <c r="H373" s="77"/>
      <c r="I373" s="77"/>
      <c r="J373" s="88">
        <f t="shared" ref="J373:K373" si="147">J374</f>
        <v>5627.43</v>
      </c>
      <c r="K373" s="88">
        <f t="shared" si="147"/>
        <v>4239.87</v>
      </c>
      <c r="L373" s="80">
        <f t="shared" si="123"/>
        <v>75.342918525863496</v>
      </c>
    </row>
    <row r="374" spans="1:12" ht="41.25" customHeight="1">
      <c r="A374" s="19" t="s">
        <v>70</v>
      </c>
      <c r="B374" s="89" t="s">
        <v>138</v>
      </c>
      <c r="C374" s="85" t="s">
        <v>7</v>
      </c>
      <c r="D374" s="87">
        <f>D377+D375+D376+D378</f>
        <v>1605.21</v>
      </c>
      <c r="E374" s="96"/>
      <c r="F374" s="87"/>
      <c r="G374" s="76"/>
      <c r="H374" s="77"/>
      <c r="I374" s="77"/>
      <c r="J374" s="87">
        <f t="shared" ref="J374:K374" si="148">J377+J375+J376+J378</f>
        <v>5627.43</v>
      </c>
      <c r="K374" s="87">
        <f t="shared" si="148"/>
        <v>4239.87</v>
      </c>
      <c r="L374" s="74">
        <f t="shared" ref="L374:L440" si="149">K374/J374*100</f>
        <v>75.342918525863496</v>
      </c>
    </row>
    <row r="375" spans="1:12" ht="96" customHeight="1">
      <c r="A375" s="19" t="s">
        <v>17</v>
      </c>
      <c r="B375" s="89" t="s">
        <v>138</v>
      </c>
      <c r="C375" s="90">
        <v>100</v>
      </c>
      <c r="D375" s="87">
        <v>0</v>
      </c>
      <c r="E375" s="96"/>
      <c r="F375" s="87"/>
      <c r="G375" s="76"/>
      <c r="H375" s="77"/>
      <c r="I375" s="77"/>
      <c r="J375" s="87">
        <v>2547.0700000000002</v>
      </c>
      <c r="K375" s="87">
        <v>1839.82</v>
      </c>
      <c r="L375" s="74">
        <f t="shared" si="149"/>
        <v>72.232800826047168</v>
      </c>
    </row>
    <row r="376" spans="1:12" ht="46.5" customHeight="1">
      <c r="A376" s="19" t="s">
        <v>9</v>
      </c>
      <c r="B376" s="89" t="s">
        <v>138</v>
      </c>
      <c r="C376" s="90">
        <v>200</v>
      </c>
      <c r="D376" s="87"/>
      <c r="E376" s="96"/>
      <c r="F376" s="87"/>
      <c r="G376" s="76"/>
      <c r="H376" s="77"/>
      <c r="I376" s="77"/>
      <c r="J376" s="87">
        <v>2974.14</v>
      </c>
      <c r="K376" s="87">
        <v>2368.13</v>
      </c>
      <c r="L376" s="74">
        <f t="shared" si="149"/>
        <v>79.624025768793672</v>
      </c>
    </row>
    <row r="377" spans="1:12" ht="61.5" customHeight="1">
      <c r="A377" s="29" t="s">
        <v>46</v>
      </c>
      <c r="B377" s="89" t="s">
        <v>138</v>
      </c>
      <c r="C377" s="90">
        <v>600</v>
      </c>
      <c r="D377" s="87">
        <v>1605.21</v>
      </c>
      <c r="E377" s="96"/>
      <c r="F377" s="87"/>
      <c r="G377" s="76"/>
      <c r="H377" s="77"/>
      <c r="I377" s="77"/>
      <c r="J377" s="79">
        <v>0</v>
      </c>
      <c r="K377" s="79">
        <v>0</v>
      </c>
      <c r="L377" s="74">
        <v>0</v>
      </c>
    </row>
    <row r="378" spans="1:12" ht="32.25" customHeight="1">
      <c r="A378" s="19" t="s">
        <v>11</v>
      </c>
      <c r="B378" s="89" t="s">
        <v>138</v>
      </c>
      <c r="C378" s="90">
        <v>800</v>
      </c>
      <c r="D378" s="87">
        <v>0</v>
      </c>
      <c r="E378" s="96"/>
      <c r="F378" s="87"/>
      <c r="G378" s="76"/>
      <c r="H378" s="77"/>
      <c r="I378" s="77"/>
      <c r="J378" s="79">
        <v>106.22</v>
      </c>
      <c r="K378" s="79">
        <v>31.92</v>
      </c>
      <c r="L378" s="74">
        <f t="shared" si="149"/>
        <v>30.050837883637737</v>
      </c>
    </row>
    <row r="379" spans="1:12" ht="60" customHeight="1">
      <c r="A379" s="33" t="s">
        <v>211</v>
      </c>
      <c r="B379" s="84" t="s">
        <v>139</v>
      </c>
      <c r="C379" s="85" t="s">
        <v>7</v>
      </c>
      <c r="D379" s="88">
        <f>D380+D384</f>
        <v>4906.2000000000007</v>
      </c>
      <c r="E379" s="96"/>
      <c r="F379" s="87"/>
      <c r="G379" s="76"/>
      <c r="H379" s="77"/>
      <c r="I379" s="77"/>
      <c r="J379" s="88">
        <f t="shared" ref="J379:K379" si="150">J380+J384</f>
        <v>5277.1399999999994</v>
      </c>
      <c r="K379" s="88">
        <f t="shared" si="150"/>
        <v>5190.6499999999996</v>
      </c>
      <c r="L379" s="80">
        <f t="shared" si="149"/>
        <v>98.361044050375781</v>
      </c>
    </row>
    <row r="380" spans="1:12" ht="63.75" customHeight="1">
      <c r="A380" s="19" t="s">
        <v>116</v>
      </c>
      <c r="B380" s="89" t="s">
        <v>140</v>
      </c>
      <c r="C380" s="85" t="s">
        <v>7</v>
      </c>
      <c r="D380" s="87">
        <f>D383+D382</f>
        <v>497.5</v>
      </c>
      <c r="E380" s="96"/>
      <c r="F380" s="87"/>
      <c r="G380" s="76"/>
      <c r="H380" s="77"/>
      <c r="I380" s="77"/>
      <c r="J380" s="79">
        <f>J381+J382</f>
        <v>624.98</v>
      </c>
      <c r="K380" s="72">
        <f>K381+K382</f>
        <v>619.77</v>
      </c>
      <c r="L380" s="74">
        <f t="shared" si="149"/>
        <v>99.16637332394636</v>
      </c>
    </row>
    <row r="381" spans="1:12" ht="94.5" customHeight="1">
      <c r="A381" s="19" t="s">
        <v>17</v>
      </c>
      <c r="B381" s="89" t="s">
        <v>140</v>
      </c>
      <c r="C381" s="90">
        <v>100</v>
      </c>
      <c r="D381" s="87">
        <v>0</v>
      </c>
      <c r="E381" s="96"/>
      <c r="F381" s="87"/>
      <c r="G381" s="76"/>
      <c r="H381" s="77"/>
      <c r="I381" s="77"/>
      <c r="J381" s="79">
        <v>0</v>
      </c>
      <c r="K381" s="72">
        <v>0</v>
      </c>
      <c r="L381" s="74">
        <v>0</v>
      </c>
    </row>
    <row r="382" spans="1:12" ht="38.25" customHeight="1">
      <c r="A382" s="19" t="s">
        <v>9</v>
      </c>
      <c r="B382" s="89" t="s">
        <v>140</v>
      </c>
      <c r="C382" s="90">
        <v>200</v>
      </c>
      <c r="D382" s="87">
        <v>145.6</v>
      </c>
      <c r="E382" s="96"/>
      <c r="F382" s="87"/>
      <c r="G382" s="76"/>
      <c r="H382" s="77"/>
      <c r="I382" s="77"/>
      <c r="J382" s="79">
        <v>624.98</v>
      </c>
      <c r="K382" s="72">
        <v>619.77</v>
      </c>
      <c r="L382" s="74">
        <f t="shared" si="149"/>
        <v>99.16637332394636</v>
      </c>
    </row>
    <row r="383" spans="1:12" ht="62.25" customHeight="1">
      <c r="A383" s="29" t="s">
        <v>46</v>
      </c>
      <c r="B383" s="89" t="s">
        <v>140</v>
      </c>
      <c r="C383" s="90">
        <v>600</v>
      </c>
      <c r="D383" s="87">
        <v>351.9</v>
      </c>
      <c r="E383" s="96"/>
      <c r="F383" s="87"/>
      <c r="G383" s="76"/>
      <c r="H383" s="77"/>
      <c r="I383" s="77"/>
      <c r="J383" s="72">
        <v>0</v>
      </c>
      <c r="K383" s="72">
        <v>0</v>
      </c>
      <c r="L383" s="74">
        <v>0</v>
      </c>
    </row>
    <row r="384" spans="1:12" ht="57" customHeight="1">
      <c r="A384" s="29" t="s">
        <v>161</v>
      </c>
      <c r="B384" s="89" t="s">
        <v>141</v>
      </c>
      <c r="C384" s="85" t="s">
        <v>7</v>
      </c>
      <c r="D384" s="87">
        <f>D385+D386+D387</f>
        <v>4408.7000000000007</v>
      </c>
      <c r="E384" s="96"/>
      <c r="F384" s="87"/>
      <c r="G384" s="76"/>
      <c r="H384" s="77"/>
      <c r="I384" s="77"/>
      <c r="J384" s="87">
        <f t="shared" ref="J384:K384" si="151">J385+J386+J387</f>
        <v>4652.16</v>
      </c>
      <c r="K384" s="87">
        <f t="shared" si="151"/>
        <v>4570.88</v>
      </c>
      <c r="L384" s="74">
        <f t="shared" si="149"/>
        <v>98.252854587976344</v>
      </c>
    </row>
    <row r="385" spans="1:12" ht="39.75" customHeight="1">
      <c r="A385" s="19" t="s">
        <v>9</v>
      </c>
      <c r="B385" s="89" t="s">
        <v>141</v>
      </c>
      <c r="C385" s="90">
        <v>200</v>
      </c>
      <c r="D385" s="87">
        <v>3192.8</v>
      </c>
      <c r="E385" s="96"/>
      <c r="F385" s="87"/>
      <c r="G385" s="76"/>
      <c r="H385" s="77"/>
      <c r="I385" s="77"/>
      <c r="J385" s="79">
        <v>4037.76</v>
      </c>
      <c r="K385" s="79">
        <v>3985.28</v>
      </c>
      <c r="L385" s="74">
        <f t="shared" si="149"/>
        <v>98.700269456332222</v>
      </c>
    </row>
    <row r="386" spans="1:12" ht="37.5" customHeight="1">
      <c r="A386" s="29" t="s">
        <v>10</v>
      </c>
      <c r="B386" s="89" t="s">
        <v>141</v>
      </c>
      <c r="C386" s="90">
        <v>300</v>
      </c>
      <c r="D386" s="87">
        <v>796.8</v>
      </c>
      <c r="E386" s="96"/>
      <c r="F386" s="87"/>
      <c r="G386" s="76"/>
      <c r="H386" s="77"/>
      <c r="I386" s="77"/>
      <c r="J386" s="72">
        <v>614.4</v>
      </c>
      <c r="K386" s="72">
        <v>585.6</v>
      </c>
      <c r="L386" s="74">
        <v>53.66</v>
      </c>
    </row>
    <row r="387" spans="1:12" ht="58.5" customHeight="1">
      <c r="A387" s="29" t="s">
        <v>46</v>
      </c>
      <c r="B387" s="89" t="s">
        <v>141</v>
      </c>
      <c r="C387" s="90">
        <v>600</v>
      </c>
      <c r="D387" s="87">
        <v>419.1</v>
      </c>
      <c r="E387" s="96"/>
      <c r="F387" s="87"/>
      <c r="G387" s="76"/>
      <c r="H387" s="77"/>
      <c r="I387" s="77"/>
      <c r="J387" s="72">
        <v>0</v>
      </c>
      <c r="K387" s="72">
        <v>0</v>
      </c>
      <c r="L387" s="74">
        <v>0</v>
      </c>
    </row>
    <row r="388" spans="1:12" ht="79.5" customHeight="1">
      <c r="A388" s="33" t="s">
        <v>212</v>
      </c>
      <c r="B388" s="84" t="s">
        <v>142</v>
      </c>
      <c r="C388" s="85" t="s">
        <v>7</v>
      </c>
      <c r="D388" s="88">
        <f>D389+D393+D395</f>
        <v>14178.739999999998</v>
      </c>
      <c r="E388" s="96"/>
      <c r="F388" s="87"/>
      <c r="G388" s="76"/>
      <c r="H388" s="77"/>
      <c r="I388" s="77"/>
      <c r="J388" s="88">
        <f t="shared" ref="J388:K388" si="152">J389+J393+J395</f>
        <v>24479.310000000005</v>
      </c>
      <c r="K388" s="88">
        <f t="shared" si="152"/>
        <v>11101.87</v>
      </c>
      <c r="L388" s="80">
        <f t="shared" si="149"/>
        <v>45.352054449247134</v>
      </c>
    </row>
    <row r="389" spans="1:12" ht="39" customHeight="1">
      <c r="A389" s="19" t="s">
        <v>15</v>
      </c>
      <c r="B389" s="89" t="s">
        <v>143</v>
      </c>
      <c r="C389" s="90" t="s">
        <v>7</v>
      </c>
      <c r="D389" s="87">
        <f>D390+D391+D392</f>
        <v>548.78</v>
      </c>
      <c r="E389" s="96"/>
      <c r="F389" s="87"/>
      <c r="G389" s="76"/>
      <c r="H389" s="77"/>
      <c r="I389" s="77"/>
      <c r="J389" s="87">
        <f t="shared" ref="J389:K389" si="153">J390+J391+J392</f>
        <v>745.58</v>
      </c>
      <c r="K389" s="87">
        <f t="shared" si="153"/>
        <v>562.46</v>
      </c>
      <c r="L389" s="74">
        <f t="shared" si="149"/>
        <v>75.439255344832219</v>
      </c>
    </row>
    <row r="390" spans="1:12" ht="96" customHeight="1">
      <c r="A390" s="19" t="s">
        <v>17</v>
      </c>
      <c r="B390" s="89" t="s">
        <v>143</v>
      </c>
      <c r="C390" s="90">
        <v>100</v>
      </c>
      <c r="D390" s="87">
        <v>165.9</v>
      </c>
      <c r="E390" s="96"/>
      <c r="F390" s="87"/>
      <c r="G390" s="76"/>
      <c r="H390" s="77"/>
      <c r="I390" s="77"/>
      <c r="J390" s="79">
        <v>127.43</v>
      </c>
      <c r="K390" s="72">
        <v>127.21</v>
      </c>
      <c r="L390" s="74">
        <f t="shared" si="149"/>
        <v>99.827356195558338</v>
      </c>
    </row>
    <row r="391" spans="1:12" ht="39" customHeight="1">
      <c r="A391" s="19" t="s">
        <v>9</v>
      </c>
      <c r="B391" s="89" t="s">
        <v>143</v>
      </c>
      <c r="C391" s="90">
        <v>200</v>
      </c>
      <c r="D391" s="87">
        <v>379.03</v>
      </c>
      <c r="E391" s="96"/>
      <c r="F391" s="87"/>
      <c r="G391" s="76"/>
      <c r="H391" s="77"/>
      <c r="I391" s="77"/>
      <c r="J391" s="79">
        <v>613.53</v>
      </c>
      <c r="K391" s="72">
        <v>431.26</v>
      </c>
      <c r="L391" s="74">
        <f t="shared" si="149"/>
        <v>70.291591283229835</v>
      </c>
    </row>
    <row r="392" spans="1:12" ht="25.5" customHeight="1">
      <c r="A392" s="19" t="s">
        <v>11</v>
      </c>
      <c r="B392" s="89" t="s">
        <v>143</v>
      </c>
      <c r="C392" s="90">
        <v>800</v>
      </c>
      <c r="D392" s="87">
        <v>3.85</v>
      </c>
      <c r="E392" s="96"/>
      <c r="F392" s="87"/>
      <c r="G392" s="76"/>
      <c r="H392" s="77"/>
      <c r="I392" s="77"/>
      <c r="J392" s="79">
        <v>4.62</v>
      </c>
      <c r="K392" s="79">
        <v>3.99</v>
      </c>
      <c r="L392" s="74">
        <f t="shared" si="149"/>
        <v>86.36363636363636</v>
      </c>
    </row>
    <row r="393" spans="1:12" ht="94.5" customHeight="1">
      <c r="A393" s="19" t="s">
        <v>17</v>
      </c>
      <c r="B393" s="89" t="s">
        <v>144</v>
      </c>
      <c r="C393" s="90" t="s">
        <v>7</v>
      </c>
      <c r="D393" s="87">
        <f>D394</f>
        <v>3573.19</v>
      </c>
      <c r="E393" s="96"/>
      <c r="F393" s="87"/>
      <c r="G393" s="76"/>
      <c r="H393" s="77"/>
      <c r="I393" s="77"/>
      <c r="J393" s="87">
        <f t="shared" ref="J393:K393" si="154">J394</f>
        <v>4177.9799999999996</v>
      </c>
      <c r="K393" s="87">
        <f t="shared" si="154"/>
        <v>3036.17</v>
      </c>
      <c r="L393" s="74">
        <f t="shared" si="149"/>
        <v>72.670764340662245</v>
      </c>
    </row>
    <row r="394" spans="1:12" ht="39.75" customHeight="1">
      <c r="A394" s="19" t="s">
        <v>26</v>
      </c>
      <c r="B394" s="89" t="s">
        <v>144</v>
      </c>
      <c r="C394" s="90">
        <v>100</v>
      </c>
      <c r="D394" s="87">
        <v>3573.19</v>
      </c>
      <c r="E394" s="96"/>
      <c r="F394" s="87"/>
      <c r="G394" s="76"/>
      <c r="H394" s="77"/>
      <c r="I394" s="77"/>
      <c r="J394" s="79">
        <v>4177.9799999999996</v>
      </c>
      <c r="K394" s="79">
        <v>3036.17</v>
      </c>
      <c r="L394" s="74">
        <f t="shared" si="149"/>
        <v>72.670764340662245</v>
      </c>
    </row>
    <row r="395" spans="1:12" ht="39.75" customHeight="1">
      <c r="A395" s="19" t="s">
        <v>70</v>
      </c>
      <c r="B395" s="89" t="s">
        <v>145</v>
      </c>
      <c r="C395" s="90" t="s">
        <v>7</v>
      </c>
      <c r="D395" s="87">
        <f>D396+D397+D398+D399</f>
        <v>10056.769999999999</v>
      </c>
      <c r="E395" s="96"/>
      <c r="F395" s="87"/>
      <c r="G395" s="76"/>
      <c r="H395" s="77"/>
      <c r="I395" s="77"/>
      <c r="J395" s="87">
        <f t="shared" ref="J395:K395" si="155">J396+J397+J398+J399</f>
        <v>19555.750000000004</v>
      </c>
      <c r="K395" s="87">
        <f t="shared" si="155"/>
        <v>7503.2400000000007</v>
      </c>
      <c r="L395" s="74">
        <f t="shared" si="149"/>
        <v>38.368459404522966</v>
      </c>
    </row>
    <row r="396" spans="1:12" ht="98.25" customHeight="1">
      <c r="A396" s="19" t="s">
        <v>17</v>
      </c>
      <c r="B396" s="89" t="s">
        <v>145</v>
      </c>
      <c r="C396" s="90">
        <v>100</v>
      </c>
      <c r="D396" s="87">
        <v>8551.85</v>
      </c>
      <c r="E396" s="96"/>
      <c r="F396" s="87"/>
      <c r="G396" s="76"/>
      <c r="H396" s="77"/>
      <c r="I396" s="77"/>
      <c r="J396" s="79">
        <v>17259.810000000001</v>
      </c>
      <c r="K396" s="72">
        <v>6233.43</v>
      </c>
      <c r="L396" s="74">
        <f t="shared" si="149"/>
        <v>36.11528747998964</v>
      </c>
    </row>
    <row r="397" spans="1:12" ht="41.25" customHeight="1">
      <c r="A397" s="19" t="s">
        <v>9</v>
      </c>
      <c r="B397" s="89" t="s">
        <v>145</v>
      </c>
      <c r="C397" s="90">
        <v>200</v>
      </c>
      <c r="D397" s="87">
        <v>1492.29</v>
      </c>
      <c r="E397" s="96"/>
      <c r="F397" s="87"/>
      <c r="G397" s="76"/>
      <c r="H397" s="77"/>
      <c r="I397" s="77"/>
      <c r="J397" s="72">
        <v>2279.9899999999998</v>
      </c>
      <c r="K397" s="72">
        <v>1262.55</v>
      </c>
      <c r="L397" s="74">
        <f t="shared" si="149"/>
        <v>55.375242873872253</v>
      </c>
    </row>
    <row r="398" spans="1:12" ht="42.75" customHeight="1">
      <c r="A398" s="19" t="s">
        <v>10</v>
      </c>
      <c r="B398" s="89" t="s">
        <v>145</v>
      </c>
      <c r="C398" s="90">
        <v>300</v>
      </c>
      <c r="D398" s="87">
        <v>0</v>
      </c>
      <c r="E398" s="96"/>
      <c r="F398" s="87"/>
      <c r="G398" s="76"/>
      <c r="H398" s="77"/>
      <c r="I398" s="77"/>
      <c r="J398" s="79"/>
      <c r="K398" s="79"/>
      <c r="L398" s="74">
        <v>0</v>
      </c>
    </row>
    <row r="399" spans="1:12" ht="24" customHeight="1">
      <c r="A399" s="19" t="s">
        <v>11</v>
      </c>
      <c r="B399" s="89" t="s">
        <v>145</v>
      </c>
      <c r="C399" s="90">
        <v>800</v>
      </c>
      <c r="D399" s="87">
        <v>12.63</v>
      </c>
      <c r="E399" s="96"/>
      <c r="F399" s="87"/>
      <c r="G399" s="76"/>
      <c r="H399" s="77"/>
      <c r="I399" s="77"/>
      <c r="J399" s="79">
        <v>15.95</v>
      </c>
      <c r="K399" s="110">
        <v>7.26</v>
      </c>
      <c r="L399" s="74">
        <f t="shared" si="149"/>
        <v>45.517241379310349</v>
      </c>
    </row>
    <row r="400" spans="1:12" ht="62.25" customHeight="1">
      <c r="A400" s="33" t="s">
        <v>213</v>
      </c>
      <c r="B400" s="84" t="s">
        <v>146</v>
      </c>
      <c r="C400" s="90" t="s">
        <v>7</v>
      </c>
      <c r="D400" s="88">
        <f>D401+D403+D406+D409</f>
        <v>29070.44</v>
      </c>
      <c r="E400" s="96"/>
      <c r="F400" s="87"/>
      <c r="G400" s="76"/>
      <c r="H400" s="77"/>
      <c r="I400" s="77"/>
      <c r="J400" s="88">
        <f t="shared" ref="J400:K400" si="156">J401+J403+J406+J409</f>
        <v>29936.140000000003</v>
      </c>
      <c r="K400" s="88">
        <f t="shared" si="156"/>
        <v>20866.069999999996</v>
      </c>
      <c r="L400" s="80">
        <f t="shared" si="149"/>
        <v>69.701938860521068</v>
      </c>
    </row>
    <row r="401" spans="1:12" ht="39.75" customHeight="1">
      <c r="A401" s="19" t="s">
        <v>177</v>
      </c>
      <c r="B401" s="89" t="s">
        <v>293</v>
      </c>
      <c r="C401" s="90" t="s">
        <v>7</v>
      </c>
      <c r="D401" s="87">
        <f>D402</f>
        <v>12357.28</v>
      </c>
      <c r="E401" s="96"/>
      <c r="F401" s="87"/>
      <c r="G401" s="76"/>
      <c r="H401" s="77"/>
      <c r="I401" s="77"/>
      <c r="J401" s="87">
        <f t="shared" ref="J401:K401" si="157">J402</f>
        <v>12790.28</v>
      </c>
      <c r="K401" s="87">
        <f t="shared" si="157"/>
        <v>8402.14</v>
      </c>
      <c r="L401" s="74">
        <f t="shared" si="149"/>
        <v>65.691603311264473</v>
      </c>
    </row>
    <row r="402" spans="1:12" ht="36.75" customHeight="1">
      <c r="A402" s="19" t="s">
        <v>10</v>
      </c>
      <c r="B402" s="89" t="s">
        <v>293</v>
      </c>
      <c r="C402" s="90">
        <v>300</v>
      </c>
      <c r="D402" s="87">
        <v>12357.28</v>
      </c>
      <c r="E402" s="96"/>
      <c r="F402" s="87"/>
      <c r="G402" s="76"/>
      <c r="H402" s="77"/>
      <c r="I402" s="77"/>
      <c r="J402" s="79">
        <v>12790.28</v>
      </c>
      <c r="K402" s="72">
        <v>8402.14</v>
      </c>
      <c r="L402" s="74">
        <f t="shared" si="149"/>
        <v>65.691603311264473</v>
      </c>
    </row>
    <row r="403" spans="1:12" ht="79.5" customHeight="1">
      <c r="A403" s="19" t="s">
        <v>178</v>
      </c>
      <c r="B403" s="89" t="s">
        <v>294</v>
      </c>
      <c r="C403" s="90" t="s">
        <v>7</v>
      </c>
      <c r="D403" s="87">
        <f>D404+D405</f>
        <v>14817.07</v>
      </c>
      <c r="E403" s="96"/>
      <c r="F403" s="87"/>
      <c r="G403" s="76"/>
      <c r="H403" s="77"/>
      <c r="I403" s="77"/>
      <c r="J403" s="87">
        <f t="shared" ref="J403:K403" si="158">J404+J405</f>
        <v>15249.77</v>
      </c>
      <c r="K403" s="87">
        <f t="shared" si="158"/>
        <v>11451.13</v>
      </c>
      <c r="L403" s="74">
        <f t="shared" si="149"/>
        <v>75.090509561783549</v>
      </c>
    </row>
    <row r="404" spans="1:12" ht="43.5" customHeight="1">
      <c r="A404" s="19" t="s">
        <v>9</v>
      </c>
      <c r="B404" s="89" t="s">
        <v>294</v>
      </c>
      <c r="C404" s="90">
        <v>200</v>
      </c>
      <c r="D404" s="87">
        <v>0</v>
      </c>
      <c r="E404" s="96"/>
      <c r="F404" s="87"/>
      <c r="G404" s="76"/>
      <c r="H404" s="77"/>
      <c r="I404" s="77"/>
      <c r="J404" s="72">
        <v>0</v>
      </c>
      <c r="K404" s="72">
        <v>0</v>
      </c>
      <c r="L404" s="74">
        <v>0</v>
      </c>
    </row>
    <row r="405" spans="1:12" ht="39" customHeight="1">
      <c r="A405" s="19" t="s">
        <v>10</v>
      </c>
      <c r="B405" s="89" t="s">
        <v>294</v>
      </c>
      <c r="C405" s="90">
        <v>300</v>
      </c>
      <c r="D405" s="87">
        <v>14817.07</v>
      </c>
      <c r="E405" s="96"/>
      <c r="F405" s="87"/>
      <c r="G405" s="76"/>
      <c r="H405" s="77"/>
      <c r="I405" s="77"/>
      <c r="J405" s="79">
        <v>15249.77</v>
      </c>
      <c r="K405" s="79">
        <v>11451.13</v>
      </c>
      <c r="L405" s="74">
        <f t="shared" si="149"/>
        <v>75.090509561783549</v>
      </c>
    </row>
    <row r="406" spans="1:12" ht="60.75" customHeight="1">
      <c r="A406" s="19" t="s">
        <v>181</v>
      </c>
      <c r="B406" s="89" t="s">
        <v>147</v>
      </c>
      <c r="C406" s="90" t="s">
        <v>7</v>
      </c>
      <c r="D406" s="87">
        <f>D407+D408</f>
        <v>1446.0900000000001</v>
      </c>
      <c r="E406" s="96"/>
      <c r="F406" s="87"/>
      <c r="G406" s="76"/>
      <c r="H406" s="77"/>
      <c r="I406" s="77"/>
      <c r="J406" s="87">
        <f t="shared" ref="J406:K406" si="159">J407+J408</f>
        <v>1446.0900000000001</v>
      </c>
      <c r="K406" s="87">
        <f t="shared" si="159"/>
        <v>712.80000000000007</v>
      </c>
      <c r="L406" s="74">
        <f t="shared" si="149"/>
        <v>49.291537871086859</v>
      </c>
    </row>
    <row r="407" spans="1:12" ht="104.25" customHeight="1">
      <c r="A407" s="19" t="s">
        <v>17</v>
      </c>
      <c r="B407" s="89" t="s">
        <v>147</v>
      </c>
      <c r="C407" s="90">
        <v>100</v>
      </c>
      <c r="D407" s="87">
        <v>1249.93</v>
      </c>
      <c r="E407" s="96"/>
      <c r="F407" s="87"/>
      <c r="G407" s="76"/>
      <c r="H407" s="77"/>
      <c r="I407" s="77"/>
      <c r="J407" s="79">
        <v>1249.93</v>
      </c>
      <c r="K407" s="79">
        <v>687.95</v>
      </c>
      <c r="L407" s="74">
        <f t="shared" si="149"/>
        <v>55.039082188602563</v>
      </c>
    </row>
    <row r="408" spans="1:12" ht="36.75" customHeight="1">
      <c r="A408" s="19" t="s">
        <v>9</v>
      </c>
      <c r="B408" s="89" t="s">
        <v>147</v>
      </c>
      <c r="C408" s="90">
        <v>200</v>
      </c>
      <c r="D408" s="87">
        <v>196.16</v>
      </c>
      <c r="E408" s="96"/>
      <c r="F408" s="87"/>
      <c r="G408" s="76"/>
      <c r="H408" s="77"/>
      <c r="I408" s="77"/>
      <c r="J408" s="79">
        <v>196.16</v>
      </c>
      <c r="K408" s="72">
        <v>24.85</v>
      </c>
      <c r="L408" s="74">
        <f t="shared" si="149"/>
        <v>12.668230016313215</v>
      </c>
    </row>
    <row r="409" spans="1:12" ht="28.5" customHeight="1">
      <c r="A409" s="19" t="s">
        <v>179</v>
      </c>
      <c r="B409" s="89" t="s">
        <v>180</v>
      </c>
      <c r="C409" s="90" t="s">
        <v>7</v>
      </c>
      <c r="D409" s="87">
        <f>D410</f>
        <v>450</v>
      </c>
      <c r="E409" s="96"/>
      <c r="F409" s="87"/>
      <c r="G409" s="76"/>
      <c r="H409" s="77"/>
      <c r="I409" s="77"/>
      <c r="J409" s="87">
        <f t="shared" ref="J409:K409" si="160">J410</f>
        <v>450</v>
      </c>
      <c r="K409" s="87">
        <f t="shared" si="160"/>
        <v>300</v>
      </c>
      <c r="L409" s="74">
        <f t="shared" si="149"/>
        <v>66.666666666666657</v>
      </c>
    </row>
    <row r="410" spans="1:12" ht="44.25" customHeight="1">
      <c r="A410" s="19" t="s">
        <v>10</v>
      </c>
      <c r="B410" s="89" t="s">
        <v>180</v>
      </c>
      <c r="C410" s="90">
        <v>300</v>
      </c>
      <c r="D410" s="87">
        <v>450</v>
      </c>
      <c r="E410" s="96"/>
      <c r="F410" s="87"/>
      <c r="G410" s="76"/>
      <c r="H410" s="77"/>
      <c r="I410" s="77"/>
      <c r="J410" s="72">
        <v>450</v>
      </c>
      <c r="K410" s="72">
        <v>300</v>
      </c>
      <c r="L410" s="74">
        <f t="shared" si="149"/>
        <v>66.666666666666657</v>
      </c>
    </row>
    <row r="411" spans="1:12" ht="117" customHeight="1">
      <c r="A411" s="33" t="s">
        <v>295</v>
      </c>
      <c r="B411" s="84" t="s">
        <v>296</v>
      </c>
      <c r="C411" s="85" t="s">
        <v>7</v>
      </c>
      <c r="D411" s="88">
        <f>D412</f>
        <v>9413.31</v>
      </c>
      <c r="E411" s="96"/>
      <c r="F411" s="87"/>
      <c r="G411" s="76"/>
      <c r="H411" s="77"/>
      <c r="I411" s="77"/>
      <c r="J411" s="88">
        <f t="shared" ref="J411:K411" si="161">J412</f>
        <v>11182.03</v>
      </c>
      <c r="K411" s="88">
        <f t="shared" si="161"/>
        <v>8313.11</v>
      </c>
      <c r="L411" s="80">
        <f t="shared" si="149"/>
        <v>74.343477883711643</v>
      </c>
    </row>
    <row r="412" spans="1:12" ht="78.75" customHeight="1">
      <c r="A412" s="19" t="s">
        <v>297</v>
      </c>
      <c r="B412" s="89" t="s">
        <v>298</v>
      </c>
      <c r="C412" s="90" t="s">
        <v>7</v>
      </c>
      <c r="D412" s="87">
        <f>D413+D417</f>
        <v>9413.31</v>
      </c>
      <c r="E412" s="96"/>
      <c r="F412" s="87"/>
      <c r="G412" s="76"/>
      <c r="H412" s="77"/>
      <c r="I412" s="77"/>
      <c r="J412" s="87">
        <f t="shared" ref="J412:K412" si="162">J413+J417</f>
        <v>11182.03</v>
      </c>
      <c r="K412" s="87">
        <f t="shared" si="162"/>
        <v>8313.11</v>
      </c>
      <c r="L412" s="74">
        <f t="shared" si="149"/>
        <v>74.343477883711643</v>
      </c>
    </row>
    <row r="413" spans="1:12" ht="37.5" customHeight="1">
      <c r="A413" s="19" t="s">
        <v>30</v>
      </c>
      <c r="B413" s="89" t="s">
        <v>299</v>
      </c>
      <c r="C413" s="90" t="s">
        <v>7</v>
      </c>
      <c r="D413" s="87">
        <f>D414+D415+D416</f>
        <v>1478.22</v>
      </c>
      <c r="E413" s="96"/>
      <c r="F413" s="87"/>
      <c r="G413" s="76"/>
      <c r="H413" s="77"/>
      <c r="I413" s="77"/>
      <c r="J413" s="87">
        <f t="shared" ref="J413:K413" si="163">J414+J415+J416</f>
        <v>1530.5900000000001</v>
      </c>
      <c r="K413" s="87">
        <f t="shared" si="163"/>
        <v>793.56999999999994</v>
      </c>
      <c r="L413" s="74">
        <f t="shared" si="149"/>
        <v>51.847326847816845</v>
      </c>
    </row>
    <row r="414" spans="1:12" ht="102" customHeight="1">
      <c r="A414" s="19" t="s">
        <v>17</v>
      </c>
      <c r="B414" s="89" t="s">
        <v>299</v>
      </c>
      <c r="C414" s="90">
        <v>100</v>
      </c>
      <c r="D414" s="87">
        <v>362.56</v>
      </c>
      <c r="E414" s="96"/>
      <c r="F414" s="87"/>
      <c r="G414" s="76"/>
      <c r="H414" s="77"/>
      <c r="I414" s="77"/>
      <c r="J414" s="79">
        <v>385.43</v>
      </c>
      <c r="K414" s="79">
        <v>325.24</v>
      </c>
      <c r="L414" s="74">
        <f t="shared" si="149"/>
        <v>84.383675375554574</v>
      </c>
    </row>
    <row r="415" spans="1:12" ht="41.25" customHeight="1">
      <c r="A415" s="19" t="s">
        <v>9</v>
      </c>
      <c r="B415" s="89" t="s">
        <v>299</v>
      </c>
      <c r="C415" s="90">
        <v>200</v>
      </c>
      <c r="D415" s="87">
        <v>1105.6600000000001</v>
      </c>
      <c r="E415" s="96"/>
      <c r="F415" s="87"/>
      <c r="G415" s="76"/>
      <c r="H415" s="77"/>
      <c r="I415" s="77"/>
      <c r="J415" s="79">
        <v>1135.1600000000001</v>
      </c>
      <c r="K415" s="79">
        <v>467.52</v>
      </c>
      <c r="L415" s="74">
        <f t="shared" si="149"/>
        <v>41.18538355826491</v>
      </c>
    </row>
    <row r="416" spans="1:12" ht="24" customHeight="1">
      <c r="A416" s="19" t="s">
        <v>11</v>
      </c>
      <c r="B416" s="89" t="s">
        <v>299</v>
      </c>
      <c r="C416" s="90">
        <v>800</v>
      </c>
      <c r="D416" s="87">
        <v>10</v>
      </c>
      <c r="E416" s="96"/>
      <c r="F416" s="87"/>
      <c r="G416" s="76"/>
      <c r="H416" s="77"/>
      <c r="I416" s="77"/>
      <c r="J416" s="72">
        <v>10</v>
      </c>
      <c r="K416" s="72">
        <v>0.81</v>
      </c>
      <c r="L416" s="74">
        <f t="shared" si="149"/>
        <v>8.1</v>
      </c>
    </row>
    <row r="417" spans="1:12" ht="42" customHeight="1">
      <c r="A417" s="4" t="s">
        <v>31</v>
      </c>
      <c r="B417" s="89" t="s">
        <v>300</v>
      </c>
      <c r="C417" s="90" t="s">
        <v>7</v>
      </c>
      <c r="D417" s="87">
        <f>D418</f>
        <v>7935.09</v>
      </c>
      <c r="E417" s="96"/>
      <c r="F417" s="87"/>
      <c r="G417" s="76"/>
      <c r="H417" s="77"/>
      <c r="I417" s="77"/>
      <c r="J417" s="87">
        <f t="shared" ref="J417:K417" si="164">J418</f>
        <v>9651.44</v>
      </c>
      <c r="K417" s="87">
        <f t="shared" si="164"/>
        <v>7519.54</v>
      </c>
      <c r="L417" s="74">
        <f t="shared" si="149"/>
        <v>77.911068192932859</v>
      </c>
    </row>
    <row r="418" spans="1:12" ht="94.5" customHeight="1">
      <c r="A418" s="19" t="s">
        <v>17</v>
      </c>
      <c r="B418" s="89" t="s">
        <v>300</v>
      </c>
      <c r="C418" s="90">
        <v>100</v>
      </c>
      <c r="D418" s="87">
        <v>7935.09</v>
      </c>
      <c r="E418" s="96"/>
      <c r="F418" s="87"/>
      <c r="G418" s="76"/>
      <c r="H418" s="77"/>
      <c r="I418" s="77"/>
      <c r="J418" s="79">
        <v>9651.44</v>
      </c>
      <c r="K418" s="79">
        <v>7519.54</v>
      </c>
      <c r="L418" s="74">
        <f t="shared" si="149"/>
        <v>77.911068192932859</v>
      </c>
    </row>
    <row r="419" spans="1:12" ht="81" customHeight="1">
      <c r="A419" s="33" t="s">
        <v>348</v>
      </c>
      <c r="B419" s="27"/>
      <c r="C419" s="26"/>
      <c r="D419" s="87"/>
      <c r="E419" s="96"/>
      <c r="F419" s="87"/>
      <c r="G419" s="76"/>
      <c r="H419" s="77"/>
      <c r="I419" s="77"/>
      <c r="J419" s="77"/>
      <c r="K419" s="77"/>
      <c r="L419" s="80"/>
    </row>
    <row r="420" spans="1:12" ht="60" customHeight="1">
      <c r="A420" s="42" t="s">
        <v>37</v>
      </c>
      <c r="B420" s="34" t="s">
        <v>84</v>
      </c>
      <c r="C420" s="35" t="s">
        <v>7</v>
      </c>
      <c r="D420" s="88">
        <f>D421+D426+D433</f>
        <v>4922</v>
      </c>
      <c r="E420" s="92" t="e">
        <f>E421+E426</f>
        <v>#REF!</v>
      </c>
      <c r="F420" s="92">
        <f>F421+F426</f>
        <v>2451.08</v>
      </c>
      <c r="G420" s="76"/>
      <c r="H420" s="77"/>
      <c r="I420" s="77"/>
      <c r="J420" s="88">
        <f t="shared" ref="J420:K420" si="165">J421+J426+J433</f>
        <v>5771.4299999999994</v>
      </c>
      <c r="K420" s="88">
        <f t="shared" si="165"/>
        <v>4385.6399999999994</v>
      </c>
      <c r="L420" s="80">
        <f t="shared" si="149"/>
        <v>75.988793072080924</v>
      </c>
    </row>
    <row r="421" spans="1:12" ht="37.5">
      <c r="A421" s="16" t="s">
        <v>82</v>
      </c>
      <c r="B421" s="27" t="s">
        <v>83</v>
      </c>
      <c r="C421" s="26" t="s">
        <v>7</v>
      </c>
      <c r="D421" s="87">
        <f>D422+D424</f>
        <v>903.04</v>
      </c>
      <c r="E421" s="92" t="e">
        <f>E422+E424+#REF!</f>
        <v>#REF!</v>
      </c>
      <c r="F421" s="92">
        <v>1415.6000000000001</v>
      </c>
      <c r="G421" s="76"/>
      <c r="H421" s="77"/>
      <c r="I421" s="77"/>
      <c r="J421" s="87">
        <f t="shared" ref="J421:K421" si="166">J422+J424</f>
        <v>1378.9099999999999</v>
      </c>
      <c r="K421" s="87">
        <f t="shared" si="166"/>
        <v>1083.52</v>
      </c>
      <c r="L421" s="74">
        <f t="shared" si="149"/>
        <v>78.578007266609134</v>
      </c>
    </row>
    <row r="422" spans="1:12" ht="37.5">
      <c r="A422" s="19" t="s">
        <v>30</v>
      </c>
      <c r="B422" s="27" t="s">
        <v>85</v>
      </c>
      <c r="C422" s="26" t="s">
        <v>7</v>
      </c>
      <c r="D422" s="87">
        <f>D423</f>
        <v>41.55</v>
      </c>
      <c r="E422" s="92">
        <v>294.18</v>
      </c>
      <c r="F422" s="92">
        <v>58.940000000000005</v>
      </c>
      <c r="G422" s="76"/>
      <c r="H422" s="77"/>
      <c r="I422" s="77"/>
      <c r="J422" s="87">
        <f t="shared" ref="J422:K422" si="167">J423</f>
        <v>41.85</v>
      </c>
      <c r="K422" s="87">
        <f t="shared" si="167"/>
        <v>41.85</v>
      </c>
      <c r="L422" s="74">
        <f t="shared" si="149"/>
        <v>100</v>
      </c>
    </row>
    <row r="423" spans="1:12" ht="101.25" customHeight="1">
      <c r="A423" s="4" t="s">
        <v>8</v>
      </c>
      <c r="B423" s="27" t="s">
        <v>85</v>
      </c>
      <c r="C423" s="26" t="s">
        <v>2</v>
      </c>
      <c r="D423" s="87">
        <v>41.55</v>
      </c>
      <c r="E423" s="92">
        <v>58.17</v>
      </c>
      <c r="F423" s="92">
        <v>58.17</v>
      </c>
      <c r="G423" s="76"/>
      <c r="H423" s="77"/>
      <c r="I423" s="77"/>
      <c r="J423" s="79">
        <v>41.85</v>
      </c>
      <c r="K423" s="72">
        <v>41.85</v>
      </c>
      <c r="L423" s="74">
        <f t="shared" si="149"/>
        <v>100</v>
      </c>
    </row>
    <row r="424" spans="1:12" ht="37.5">
      <c r="A424" s="4" t="s">
        <v>31</v>
      </c>
      <c r="B424" s="27" t="s">
        <v>86</v>
      </c>
      <c r="C424" s="26" t="s">
        <v>7</v>
      </c>
      <c r="D424" s="87">
        <f>D425</f>
        <v>861.49</v>
      </c>
      <c r="E424" s="92">
        <v>1356.66</v>
      </c>
      <c r="F424" s="92">
        <v>1356.66</v>
      </c>
      <c r="G424" s="76"/>
      <c r="H424" s="77"/>
      <c r="I424" s="77"/>
      <c r="J424" s="87">
        <f t="shared" ref="J424:K424" si="168">J425</f>
        <v>1337.06</v>
      </c>
      <c r="K424" s="87">
        <f t="shared" si="168"/>
        <v>1041.67</v>
      </c>
      <c r="L424" s="74">
        <f t="shared" si="149"/>
        <v>77.907498541576302</v>
      </c>
    </row>
    <row r="425" spans="1:12" ht="101.25" customHeight="1">
      <c r="A425" s="4" t="s">
        <v>8</v>
      </c>
      <c r="B425" s="27" t="s">
        <v>86</v>
      </c>
      <c r="C425" s="26" t="s">
        <v>2</v>
      </c>
      <c r="D425" s="87">
        <v>861.49</v>
      </c>
      <c r="E425" s="92">
        <v>1356.66</v>
      </c>
      <c r="F425" s="92">
        <v>1356.66</v>
      </c>
      <c r="G425" s="76"/>
      <c r="H425" s="77"/>
      <c r="I425" s="77"/>
      <c r="J425" s="79">
        <v>1337.06</v>
      </c>
      <c r="K425" s="72">
        <v>1041.67</v>
      </c>
      <c r="L425" s="74">
        <f t="shared" si="149"/>
        <v>77.907498541576302</v>
      </c>
    </row>
    <row r="426" spans="1:12" ht="75.75" customHeight="1">
      <c r="A426" s="16" t="s">
        <v>43</v>
      </c>
      <c r="B426" s="27" t="s">
        <v>87</v>
      </c>
      <c r="C426" s="26" t="s">
        <v>7</v>
      </c>
      <c r="D426" s="87">
        <f>D427+D431</f>
        <v>2719.61</v>
      </c>
      <c r="E426" s="92">
        <f>E427+E431</f>
        <v>1095.71</v>
      </c>
      <c r="F426" s="92">
        <f>F427+F431</f>
        <v>1035.48</v>
      </c>
      <c r="G426" s="76"/>
      <c r="H426" s="77"/>
      <c r="I426" s="77"/>
      <c r="J426" s="87">
        <f t="shared" ref="J426:K426" si="169">J427+J431</f>
        <v>2959.81</v>
      </c>
      <c r="K426" s="87">
        <f t="shared" si="169"/>
        <v>2194.77</v>
      </c>
      <c r="L426" s="74">
        <f t="shared" si="149"/>
        <v>74.15239491724131</v>
      </c>
    </row>
    <row r="427" spans="1:12" ht="42" customHeight="1">
      <c r="A427" s="19" t="s">
        <v>15</v>
      </c>
      <c r="B427" s="27" t="s">
        <v>88</v>
      </c>
      <c r="C427" s="26" t="s">
        <v>7</v>
      </c>
      <c r="D427" s="87">
        <f>D428+D429+D430</f>
        <v>720.71</v>
      </c>
      <c r="E427" s="92">
        <f>E428+E429</f>
        <v>118.4</v>
      </c>
      <c r="F427" s="92">
        <f>F428+F429</f>
        <v>58.17</v>
      </c>
      <c r="G427" s="76"/>
      <c r="H427" s="77"/>
      <c r="I427" s="77"/>
      <c r="J427" s="87">
        <f t="shared" ref="J427:K427" si="170">J428+J429+J430</f>
        <v>840.48</v>
      </c>
      <c r="K427" s="87">
        <f t="shared" si="170"/>
        <v>614.79000000000008</v>
      </c>
      <c r="L427" s="74">
        <f t="shared" si="149"/>
        <v>73.147487150199893</v>
      </c>
    </row>
    <row r="428" spans="1:12" ht="97.5" customHeight="1">
      <c r="A428" s="4" t="s">
        <v>8</v>
      </c>
      <c r="B428" s="27" t="s">
        <v>88</v>
      </c>
      <c r="C428" s="26">
        <v>100</v>
      </c>
      <c r="D428" s="87">
        <v>64.67</v>
      </c>
      <c r="E428" s="92">
        <v>58.17</v>
      </c>
      <c r="F428" s="92">
        <v>58.17</v>
      </c>
      <c r="G428" s="76"/>
      <c r="H428" s="77"/>
      <c r="I428" s="77"/>
      <c r="J428" s="79">
        <v>64.37</v>
      </c>
      <c r="K428" s="72">
        <v>58.47</v>
      </c>
      <c r="L428" s="74">
        <f t="shared" si="149"/>
        <v>90.83423955258661</v>
      </c>
    </row>
    <row r="429" spans="1:12" ht="39" customHeight="1">
      <c r="A429" s="4" t="s">
        <v>9</v>
      </c>
      <c r="B429" s="27" t="s">
        <v>88</v>
      </c>
      <c r="C429" s="26">
        <v>200</v>
      </c>
      <c r="D429" s="87">
        <v>650.94000000000005</v>
      </c>
      <c r="E429" s="92">
        <v>60.23</v>
      </c>
      <c r="F429" s="104">
        <v>0</v>
      </c>
      <c r="G429" s="76"/>
      <c r="H429" s="77"/>
      <c r="I429" s="77"/>
      <c r="J429" s="79">
        <v>771.01</v>
      </c>
      <c r="K429" s="79">
        <v>555.83000000000004</v>
      </c>
      <c r="L429" s="74">
        <f t="shared" si="149"/>
        <v>72.091153162734599</v>
      </c>
    </row>
    <row r="430" spans="1:12" ht="21" customHeight="1">
      <c r="A430" s="4" t="s">
        <v>11</v>
      </c>
      <c r="B430" s="27" t="s">
        <v>88</v>
      </c>
      <c r="C430" s="26">
        <v>800</v>
      </c>
      <c r="D430" s="87">
        <v>5.0999999999999996</v>
      </c>
      <c r="E430" s="92"/>
      <c r="F430" s="104"/>
      <c r="G430" s="76"/>
      <c r="H430" s="77"/>
      <c r="I430" s="77"/>
      <c r="J430" s="72">
        <v>5.0999999999999996</v>
      </c>
      <c r="K430" s="79">
        <v>0.49</v>
      </c>
      <c r="L430" s="74">
        <f t="shared" si="149"/>
        <v>9.6078431372549034</v>
      </c>
    </row>
    <row r="431" spans="1:12" ht="36.75" customHeight="1">
      <c r="A431" s="19" t="s">
        <v>16</v>
      </c>
      <c r="B431" s="27" t="s">
        <v>89</v>
      </c>
      <c r="C431" s="26" t="s">
        <v>7</v>
      </c>
      <c r="D431" s="87">
        <f>D432</f>
        <v>1998.9</v>
      </c>
      <c r="E431" s="92">
        <f>E432</f>
        <v>977.31</v>
      </c>
      <c r="F431" s="92">
        <f>F432</f>
        <v>977.31</v>
      </c>
      <c r="G431" s="76"/>
      <c r="H431" s="77"/>
      <c r="I431" s="77"/>
      <c r="J431" s="87">
        <f t="shared" ref="J431:K431" si="171">J432</f>
        <v>2119.33</v>
      </c>
      <c r="K431" s="87">
        <f t="shared" si="171"/>
        <v>1579.98</v>
      </c>
      <c r="L431" s="74">
        <f t="shared" si="149"/>
        <v>74.550919394336887</v>
      </c>
    </row>
    <row r="432" spans="1:12" ht="99.75" customHeight="1">
      <c r="A432" s="4" t="s">
        <v>8</v>
      </c>
      <c r="B432" s="27" t="s">
        <v>89</v>
      </c>
      <c r="C432" s="26">
        <v>100</v>
      </c>
      <c r="D432" s="87">
        <v>1998.9</v>
      </c>
      <c r="E432" s="92">
        <v>977.31</v>
      </c>
      <c r="F432" s="92">
        <v>977.31</v>
      </c>
      <c r="G432" s="76"/>
      <c r="H432" s="77"/>
      <c r="I432" s="77"/>
      <c r="J432" s="72">
        <v>2119.33</v>
      </c>
      <c r="K432" s="79">
        <v>1579.98</v>
      </c>
      <c r="L432" s="74">
        <f t="shared" si="149"/>
        <v>74.550919394336887</v>
      </c>
    </row>
    <row r="433" spans="1:12" ht="42" customHeight="1">
      <c r="A433" s="4" t="s">
        <v>39</v>
      </c>
      <c r="B433" s="27" t="s">
        <v>90</v>
      </c>
      <c r="C433" s="26" t="s">
        <v>7</v>
      </c>
      <c r="D433" s="87">
        <f>D434+D437</f>
        <v>1299.3499999999999</v>
      </c>
      <c r="E433" s="92"/>
      <c r="F433" s="92"/>
      <c r="G433" s="76"/>
      <c r="H433" s="77"/>
      <c r="I433" s="77"/>
      <c r="J433" s="87">
        <f t="shared" ref="J433:K433" si="172">J434+J437</f>
        <v>1432.71</v>
      </c>
      <c r="K433" s="87">
        <f t="shared" si="172"/>
        <v>1107.3499999999999</v>
      </c>
      <c r="L433" s="74">
        <f t="shared" si="149"/>
        <v>77.290589163194227</v>
      </c>
    </row>
    <row r="434" spans="1:12" ht="39" customHeight="1">
      <c r="A434" s="19" t="s">
        <v>15</v>
      </c>
      <c r="B434" s="27" t="s">
        <v>91</v>
      </c>
      <c r="C434" s="26" t="s">
        <v>7</v>
      </c>
      <c r="D434" s="87">
        <f>D435+D436</f>
        <v>145.08000000000001</v>
      </c>
      <c r="E434" s="92"/>
      <c r="F434" s="92"/>
      <c r="G434" s="76"/>
      <c r="H434" s="77"/>
      <c r="I434" s="77"/>
      <c r="J434" s="87">
        <f t="shared" ref="J434:K434" si="173">J435+J436</f>
        <v>148.62</v>
      </c>
      <c r="K434" s="87">
        <f t="shared" si="173"/>
        <v>108.13</v>
      </c>
      <c r="L434" s="74">
        <f t="shared" si="149"/>
        <v>72.756022069707967</v>
      </c>
    </row>
    <row r="435" spans="1:12" ht="98.25" customHeight="1">
      <c r="A435" s="4" t="s">
        <v>8</v>
      </c>
      <c r="B435" s="27" t="s">
        <v>91</v>
      </c>
      <c r="C435" s="26">
        <v>100</v>
      </c>
      <c r="D435" s="87">
        <v>58.18</v>
      </c>
      <c r="E435" s="92"/>
      <c r="F435" s="92"/>
      <c r="G435" s="76"/>
      <c r="H435" s="77"/>
      <c r="I435" s="77"/>
      <c r="J435" s="79">
        <v>58.17</v>
      </c>
      <c r="K435" s="72">
        <v>58.17</v>
      </c>
      <c r="L435" s="74">
        <f t="shared" si="149"/>
        <v>100</v>
      </c>
    </row>
    <row r="436" spans="1:12" ht="44.25" customHeight="1">
      <c r="A436" s="4" t="s">
        <v>9</v>
      </c>
      <c r="B436" s="27" t="s">
        <v>91</v>
      </c>
      <c r="C436" s="26">
        <v>200</v>
      </c>
      <c r="D436" s="87">
        <v>86.9</v>
      </c>
      <c r="E436" s="92"/>
      <c r="F436" s="92"/>
      <c r="G436" s="76"/>
      <c r="H436" s="77"/>
      <c r="I436" s="77"/>
      <c r="J436" s="79">
        <v>90.45</v>
      </c>
      <c r="K436" s="79">
        <v>49.96</v>
      </c>
      <c r="L436" s="74">
        <f t="shared" si="149"/>
        <v>55.234936428966272</v>
      </c>
    </row>
    <row r="437" spans="1:12" ht="36" customHeight="1">
      <c r="A437" s="19" t="s">
        <v>16</v>
      </c>
      <c r="B437" s="27" t="s">
        <v>92</v>
      </c>
      <c r="C437" s="26" t="s">
        <v>7</v>
      </c>
      <c r="D437" s="87">
        <f>D438</f>
        <v>1154.27</v>
      </c>
      <c r="E437" s="92"/>
      <c r="F437" s="92"/>
      <c r="G437" s="76"/>
      <c r="H437" s="77"/>
      <c r="I437" s="77"/>
      <c r="J437" s="87">
        <f t="shared" ref="J437:K437" si="174">J438</f>
        <v>1284.0899999999999</v>
      </c>
      <c r="K437" s="87">
        <f t="shared" si="174"/>
        <v>999.22</v>
      </c>
      <c r="L437" s="74">
        <f t="shared" si="149"/>
        <v>77.815417922419769</v>
      </c>
    </row>
    <row r="438" spans="1:12" ht="102" customHeight="1">
      <c r="A438" s="4" t="s">
        <v>8</v>
      </c>
      <c r="B438" s="27" t="s">
        <v>92</v>
      </c>
      <c r="C438" s="26">
        <v>100</v>
      </c>
      <c r="D438" s="87">
        <v>1154.27</v>
      </c>
      <c r="E438" s="92"/>
      <c r="F438" s="92"/>
      <c r="G438" s="76"/>
      <c r="H438" s="77"/>
      <c r="I438" s="77"/>
      <c r="J438" s="79">
        <v>1284.0899999999999</v>
      </c>
      <c r="K438" s="79">
        <v>999.22</v>
      </c>
      <c r="L438" s="74">
        <f t="shared" si="149"/>
        <v>77.815417922419769</v>
      </c>
    </row>
    <row r="439" spans="1:12" ht="41.25" customHeight="1">
      <c r="A439" s="42" t="s">
        <v>40</v>
      </c>
      <c r="B439" s="34" t="s">
        <v>93</v>
      </c>
      <c r="C439" s="35" t="s">
        <v>7</v>
      </c>
      <c r="D439" s="88">
        <f>D440+D445+D457+D460+D463+D505+D499</f>
        <v>95510.11</v>
      </c>
      <c r="E439" s="87" t="e">
        <f>E440+E445+E480</f>
        <v>#REF!</v>
      </c>
      <c r="F439" s="87" t="e">
        <f>F440+F445+F480</f>
        <v>#REF!</v>
      </c>
      <c r="G439" s="76"/>
      <c r="H439" s="77"/>
      <c r="I439" s="77"/>
      <c r="J439" s="88">
        <f t="shared" ref="J439:K439" si="175">J440+J445+J457+J460+J463+J505+J499</f>
        <v>276236.40000000002</v>
      </c>
      <c r="K439" s="88">
        <f t="shared" si="175"/>
        <v>150607.49</v>
      </c>
      <c r="L439" s="80">
        <f t="shared" si="149"/>
        <v>54.521232538506872</v>
      </c>
    </row>
    <row r="440" spans="1:12" ht="24" customHeight="1">
      <c r="A440" s="53" t="s">
        <v>310</v>
      </c>
      <c r="B440" s="27" t="s">
        <v>94</v>
      </c>
      <c r="C440" s="26" t="s">
        <v>7</v>
      </c>
      <c r="D440" s="87">
        <f>D443+D441</f>
        <v>1451.3899999999999</v>
      </c>
      <c r="E440" s="87" t="e">
        <f>#REF!+E443</f>
        <v>#REF!</v>
      </c>
      <c r="F440" s="87" t="e">
        <f>#REF!+F443</f>
        <v>#REF!</v>
      </c>
      <c r="G440" s="76"/>
      <c r="H440" s="77"/>
      <c r="I440" s="77"/>
      <c r="J440" s="87">
        <f t="shared" ref="J440:K440" si="176">J443+J441</f>
        <v>1451.3999999999999</v>
      </c>
      <c r="K440" s="87">
        <f t="shared" si="176"/>
        <v>1167.25</v>
      </c>
      <c r="L440" s="74">
        <f t="shared" si="149"/>
        <v>80.422350833677839</v>
      </c>
    </row>
    <row r="441" spans="1:12" ht="37.5">
      <c r="A441" s="16" t="s">
        <v>15</v>
      </c>
      <c r="B441" s="27" t="s">
        <v>95</v>
      </c>
      <c r="C441" s="26" t="s">
        <v>7</v>
      </c>
      <c r="D441" s="87">
        <f>D442</f>
        <v>41.56</v>
      </c>
      <c r="E441" s="87"/>
      <c r="F441" s="87"/>
      <c r="G441" s="76"/>
      <c r="H441" s="77"/>
      <c r="I441" s="77"/>
      <c r="J441" s="87">
        <f t="shared" ref="J441:K441" si="177">J442</f>
        <v>41.56</v>
      </c>
      <c r="K441" s="87">
        <f t="shared" si="177"/>
        <v>41.55</v>
      </c>
      <c r="L441" s="74">
        <f t="shared" ref="L441:L538" si="178">K441/J441*100</f>
        <v>99.975938402309907</v>
      </c>
    </row>
    <row r="442" spans="1:12" ht="103.5" customHeight="1">
      <c r="A442" s="4" t="s">
        <v>8</v>
      </c>
      <c r="B442" s="27" t="s">
        <v>95</v>
      </c>
      <c r="C442" s="26">
        <v>100</v>
      </c>
      <c r="D442" s="87">
        <v>41.56</v>
      </c>
      <c r="E442" s="87"/>
      <c r="F442" s="87"/>
      <c r="G442" s="76"/>
      <c r="H442" s="77"/>
      <c r="I442" s="77"/>
      <c r="J442" s="79">
        <v>41.56</v>
      </c>
      <c r="K442" s="72">
        <v>41.55</v>
      </c>
      <c r="L442" s="74">
        <f t="shared" si="178"/>
        <v>99.975938402309907</v>
      </c>
    </row>
    <row r="443" spans="1:12" ht="36" customHeight="1">
      <c r="A443" s="19" t="s">
        <v>16</v>
      </c>
      <c r="B443" s="27" t="s">
        <v>96</v>
      </c>
      <c r="C443" s="26" t="s">
        <v>7</v>
      </c>
      <c r="D443" s="87">
        <f>D444</f>
        <v>1409.83</v>
      </c>
      <c r="E443" s="92">
        <f>E444</f>
        <v>991.48</v>
      </c>
      <c r="F443" s="92">
        <f>F444</f>
        <v>991.48</v>
      </c>
      <c r="G443" s="76"/>
      <c r="H443" s="77"/>
      <c r="I443" s="77"/>
      <c r="J443" s="87">
        <f t="shared" ref="J443:K443" si="179">J444</f>
        <v>1409.84</v>
      </c>
      <c r="K443" s="87">
        <f t="shared" si="179"/>
        <v>1125.7</v>
      </c>
      <c r="L443" s="74">
        <f t="shared" si="178"/>
        <v>79.845939964818712</v>
      </c>
    </row>
    <row r="444" spans="1:12" ht="98.25" customHeight="1">
      <c r="A444" s="4" t="s">
        <v>8</v>
      </c>
      <c r="B444" s="27" t="s">
        <v>96</v>
      </c>
      <c r="C444" s="26">
        <v>100</v>
      </c>
      <c r="D444" s="87">
        <v>1409.83</v>
      </c>
      <c r="E444" s="92">
        <v>991.48</v>
      </c>
      <c r="F444" s="92">
        <v>991.48</v>
      </c>
      <c r="G444" s="76"/>
      <c r="H444" s="77"/>
      <c r="I444" s="77"/>
      <c r="J444" s="79">
        <v>1409.84</v>
      </c>
      <c r="K444" s="72">
        <v>1125.7</v>
      </c>
      <c r="L444" s="74">
        <f t="shared" si="178"/>
        <v>79.845939964818712</v>
      </c>
    </row>
    <row r="445" spans="1:12" ht="45" customHeight="1">
      <c r="A445" s="15" t="s">
        <v>44</v>
      </c>
      <c r="B445" s="27" t="s">
        <v>97</v>
      </c>
      <c r="C445" s="26" t="s">
        <v>7</v>
      </c>
      <c r="D445" s="87">
        <f>D446+D450+D452+D455</f>
        <v>59666.340000000004</v>
      </c>
      <c r="E445" s="87" t="e">
        <f>E446+E450+E452+#REF!+#REF!+E458+E460+E463+#REF!+#REF!+E466</f>
        <v>#REF!</v>
      </c>
      <c r="F445" s="87" t="e">
        <f>F446+F450+F452+#REF!+#REF!+F458+F460+F463+#REF!+#REF!+F466</f>
        <v>#REF!</v>
      </c>
      <c r="G445" s="76"/>
      <c r="H445" s="77"/>
      <c r="I445" s="77"/>
      <c r="J445" s="87">
        <f t="shared" ref="J445:K445" si="180">J446+J450+J452+J455</f>
        <v>77361.62</v>
      </c>
      <c r="K445" s="87">
        <f t="shared" si="180"/>
        <v>50260.07</v>
      </c>
      <c r="L445" s="74">
        <f t="shared" si="178"/>
        <v>64.967706208841022</v>
      </c>
    </row>
    <row r="446" spans="1:12" ht="39" customHeight="1">
      <c r="A446" s="19" t="s">
        <v>15</v>
      </c>
      <c r="B446" s="27" t="s">
        <v>98</v>
      </c>
      <c r="C446" s="26" t="s">
        <v>7</v>
      </c>
      <c r="D446" s="87">
        <f>D447+D448+D449</f>
        <v>12999.28</v>
      </c>
      <c r="E446" s="92">
        <f>E447+E448+E449</f>
        <v>7308.61</v>
      </c>
      <c r="F446" s="92">
        <f>F447+F448+F449</f>
        <v>7803.07</v>
      </c>
      <c r="G446" s="76"/>
      <c r="H446" s="77"/>
      <c r="I446" s="77"/>
      <c r="J446" s="87">
        <f t="shared" ref="J446:K446" si="181">J447+J448+J449</f>
        <v>15838.05</v>
      </c>
      <c r="K446" s="87">
        <f t="shared" si="181"/>
        <v>8637.67</v>
      </c>
      <c r="L446" s="74">
        <f t="shared" si="178"/>
        <v>54.537458841208363</v>
      </c>
    </row>
    <row r="447" spans="1:12" ht="99" customHeight="1">
      <c r="A447" s="19" t="s">
        <v>17</v>
      </c>
      <c r="B447" s="27" t="s">
        <v>98</v>
      </c>
      <c r="C447" s="26">
        <v>100</v>
      </c>
      <c r="D447" s="87">
        <v>1669.03</v>
      </c>
      <c r="E447" s="92">
        <v>726.03</v>
      </c>
      <c r="F447" s="92">
        <v>726.03</v>
      </c>
      <c r="G447" s="76"/>
      <c r="H447" s="77"/>
      <c r="I447" s="77"/>
      <c r="J447" s="79">
        <v>1892.39</v>
      </c>
      <c r="K447" s="72">
        <v>1513.19</v>
      </c>
      <c r="L447" s="74">
        <f t="shared" si="178"/>
        <v>79.961847187947512</v>
      </c>
    </row>
    <row r="448" spans="1:12" ht="42" customHeight="1">
      <c r="A448" s="19" t="s">
        <v>9</v>
      </c>
      <c r="B448" s="27" t="s">
        <v>98</v>
      </c>
      <c r="C448" s="26">
        <v>200</v>
      </c>
      <c r="D448" s="87">
        <v>10525.09</v>
      </c>
      <c r="E448" s="92">
        <v>6159.58</v>
      </c>
      <c r="F448" s="92">
        <v>6654.04</v>
      </c>
      <c r="G448" s="76"/>
      <c r="H448" s="77"/>
      <c r="I448" s="77"/>
      <c r="J448" s="79">
        <v>13064.34</v>
      </c>
      <c r="K448" s="72">
        <v>7058.6</v>
      </c>
      <c r="L448" s="74">
        <f t="shared" si="178"/>
        <v>54.029518521410189</v>
      </c>
    </row>
    <row r="449" spans="1:12" ht="27" customHeight="1">
      <c r="A449" s="19" t="s">
        <v>11</v>
      </c>
      <c r="B449" s="27" t="s">
        <v>98</v>
      </c>
      <c r="C449" s="26">
        <v>800</v>
      </c>
      <c r="D449" s="87">
        <v>805.16</v>
      </c>
      <c r="E449" s="92">
        <v>423</v>
      </c>
      <c r="F449" s="92">
        <v>423</v>
      </c>
      <c r="G449" s="76"/>
      <c r="H449" s="77"/>
      <c r="I449" s="77"/>
      <c r="J449" s="79">
        <v>881.32</v>
      </c>
      <c r="K449" s="72">
        <v>65.88</v>
      </c>
      <c r="L449" s="74">
        <f t="shared" si="178"/>
        <v>7.4751509099986375</v>
      </c>
    </row>
    <row r="450" spans="1:12" ht="37.5">
      <c r="A450" s="19" t="s">
        <v>16</v>
      </c>
      <c r="B450" s="27" t="s">
        <v>99</v>
      </c>
      <c r="C450" s="26" t="s">
        <v>7</v>
      </c>
      <c r="D450" s="87">
        <f>D451</f>
        <v>46074.97</v>
      </c>
      <c r="E450" s="92">
        <f>E451</f>
        <v>13814.35</v>
      </c>
      <c r="F450" s="92">
        <f>F451</f>
        <v>13814.35</v>
      </c>
      <c r="G450" s="76"/>
      <c r="H450" s="77"/>
      <c r="I450" s="77"/>
      <c r="J450" s="87">
        <f t="shared" ref="J450:K450" si="182">J451</f>
        <v>60931.48</v>
      </c>
      <c r="K450" s="87">
        <f t="shared" si="182"/>
        <v>41285.42</v>
      </c>
      <c r="L450" s="74">
        <f t="shared" si="178"/>
        <v>67.757126529669051</v>
      </c>
    </row>
    <row r="451" spans="1:12" ht="95.25" customHeight="1">
      <c r="A451" s="4" t="s">
        <v>8</v>
      </c>
      <c r="B451" s="27" t="s">
        <v>99</v>
      </c>
      <c r="C451" s="26">
        <v>100</v>
      </c>
      <c r="D451" s="87">
        <v>46074.97</v>
      </c>
      <c r="E451" s="92">
        <v>13814.35</v>
      </c>
      <c r="F451" s="92">
        <v>13814.35</v>
      </c>
      <c r="G451" s="76"/>
      <c r="H451" s="77"/>
      <c r="I451" s="77"/>
      <c r="J451" s="72">
        <v>60931.48</v>
      </c>
      <c r="K451" s="72">
        <v>41285.42</v>
      </c>
      <c r="L451" s="74">
        <f t="shared" si="178"/>
        <v>67.757126529669051</v>
      </c>
    </row>
    <row r="452" spans="1:12" ht="57.75" customHeight="1">
      <c r="A452" s="19" t="s">
        <v>23</v>
      </c>
      <c r="B452" s="27" t="s">
        <v>100</v>
      </c>
      <c r="C452" s="26" t="s">
        <v>7</v>
      </c>
      <c r="D452" s="87">
        <f>D453+D454</f>
        <v>552.18999999999994</v>
      </c>
      <c r="E452" s="92">
        <f>E456</f>
        <v>200</v>
      </c>
      <c r="F452" s="92">
        <f>F456</f>
        <v>200</v>
      </c>
      <c r="G452" s="76"/>
      <c r="H452" s="77"/>
      <c r="I452" s="77"/>
      <c r="J452" s="87">
        <f t="shared" ref="J452:K452" si="183">J453+J454</f>
        <v>552.18999999999994</v>
      </c>
      <c r="K452" s="87">
        <f t="shared" si="183"/>
        <v>312.25</v>
      </c>
      <c r="L452" s="74">
        <f t="shared" si="178"/>
        <v>56.54756514967675</v>
      </c>
    </row>
    <row r="453" spans="1:12" ht="100.5" customHeight="1">
      <c r="A453" s="4" t="s">
        <v>8</v>
      </c>
      <c r="B453" s="27" t="s">
        <v>100</v>
      </c>
      <c r="C453" s="26">
        <v>100</v>
      </c>
      <c r="D453" s="87">
        <v>516.54</v>
      </c>
      <c r="E453" s="92"/>
      <c r="F453" s="92"/>
      <c r="G453" s="76"/>
      <c r="H453" s="77"/>
      <c r="I453" s="77"/>
      <c r="J453" s="79">
        <v>516.54</v>
      </c>
      <c r="K453" s="79">
        <v>307.25</v>
      </c>
      <c r="L453" s="74">
        <f t="shared" si="178"/>
        <v>59.482324698958458</v>
      </c>
    </row>
    <row r="454" spans="1:12" ht="42" customHeight="1">
      <c r="A454" s="4" t="s">
        <v>9</v>
      </c>
      <c r="B454" s="27" t="s">
        <v>100</v>
      </c>
      <c r="C454" s="26">
        <v>200</v>
      </c>
      <c r="D454" s="87">
        <v>35.65</v>
      </c>
      <c r="E454" s="92"/>
      <c r="F454" s="92"/>
      <c r="G454" s="76"/>
      <c r="H454" s="77"/>
      <c r="I454" s="77"/>
      <c r="J454" s="79">
        <v>35.65</v>
      </c>
      <c r="K454" s="72">
        <v>5</v>
      </c>
      <c r="L454" s="74">
        <f t="shared" si="178"/>
        <v>14.025245441795231</v>
      </c>
    </row>
    <row r="455" spans="1:12" ht="42" customHeight="1">
      <c r="A455" s="50" t="s">
        <v>188</v>
      </c>
      <c r="B455" s="27" t="s">
        <v>101</v>
      </c>
      <c r="C455" s="26" t="s">
        <v>7</v>
      </c>
      <c r="D455" s="87">
        <f>D456</f>
        <v>39.9</v>
      </c>
      <c r="E455" s="92"/>
      <c r="F455" s="92"/>
      <c r="G455" s="76"/>
      <c r="H455" s="77"/>
      <c r="I455" s="77"/>
      <c r="J455" s="87">
        <f t="shared" ref="J455:K455" si="184">J456</f>
        <v>39.9</v>
      </c>
      <c r="K455" s="87">
        <f t="shared" si="184"/>
        <v>24.73</v>
      </c>
      <c r="L455" s="74">
        <f t="shared" si="178"/>
        <v>61.979949874686724</v>
      </c>
    </row>
    <row r="456" spans="1:12" ht="38.25" customHeight="1">
      <c r="A456" s="19" t="s">
        <v>9</v>
      </c>
      <c r="B456" s="27" t="s">
        <v>101</v>
      </c>
      <c r="C456" s="26">
        <v>200</v>
      </c>
      <c r="D456" s="87">
        <v>39.9</v>
      </c>
      <c r="E456" s="92">
        <v>200</v>
      </c>
      <c r="F456" s="92">
        <v>200</v>
      </c>
      <c r="G456" s="76"/>
      <c r="H456" s="77"/>
      <c r="I456" s="77"/>
      <c r="J456" s="72">
        <v>39.9</v>
      </c>
      <c r="K456" s="79">
        <v>24.73</v>
      </c>
      <c r="L456" s="74">
        <f t="shared" si="178"/>
        <v>61.979949874686724</v>
      </c>
    </row>
    <row r="457" spans="1:12" ht="39.75" customHeight="1">
      <c r="A457" s="19" t="s">
        <v>32</v>
      </c>
      <c r="B457" s="27" t="s">
        <v>102</v>
      </c>
      <c r="C457" s="26" t="s">
        <v>7</v>
      </c>
      <c r="D457" s="87">
        <f>D458</f>
        <v>218.59</v>
      </c>
      <c r="E457" s="92"/>
      <c r="F457" s="92"/>
      <c r="G457" s="76"/>
      <c r="H457" s="77"/>
      <c r="I457" s="77"/>
      <c r="J457" s="87">
        <f t="shared" ref="J457:K458" si="185">J458</f>
        <v>218.59</v>
      </c>
      <c r="K457" s="87">
        <f t="shared" si="185"/>
        <v>141.25</v>
      </c>
      <c r="L457" s="74">
        <f t="shared" si="178"/>
        <v>64.618692529392931</v>
      </c>
    </row>
    <row r="458" spans="1:12" ht="82.5" customHeight="1">
      <c r="A458" s="19" t="s">
        <v>197</v>
      </c>
      <c r="B458" s="27" t="s">
        <v>103</v>
      </c>
      <c r="C458" s="26" t="s">
        <v>7</v>
      </c>
      <c r="D458" s="87">
        <f>D459</f>
        <v>218.59</v>
      </c>
      <c r="E458" s="92">
        <f>E459</f>
        <v>0.98</v>
      </c>
      <c r="F458" s="92">
        <f>F459</f>
        <v>67.88</v>
      </c>
      <c r="G458" s="76"/>
      <c r="H458" s="77"/>
      <c r="I458" s="77"/>
      <c r="J458" s="87">
        <f t="shared" si="185"/>
        <v>218.59</v>
      </c>
      <c r="K458" s="87">
        <f t="shared" si="185"/>
        <v>141.25</v>
      </c>
      <c r="L458" s="74">
        <f t="shared" si="178"/>
        <v>64.618692529392931</v>
      </c>
    </row>
    <row r="459" spans="1:12" ht="37.5" customHeight="1">
      <c r="A459" s="19" t="s">
        <v>9</v>
      </c>
      <c r="B459" s="27" t="s">
        <v>103</v>
      </c>
      <c r="C459" s="26">
        <v>200</v>
      </c>
      <c r="D459" s="87">
        <v>218.59</v>
      </c>
      <c r="E459" s="92">
        <v>0.98</v>
      </c>
      <c r="F459" s="92">
        <v>67.88</v>
      </c>
      <c r="G459" s="76"/>
      <c r="H459" s="77"/>
      <c r="I459" s="77"/>
      <c r="J459" s="79">
        <v>218.59</v>
      </c>
      <c r="K459" s="72">
        <v>141.25</v>
      </c>
      <c r="L459" s="74">
        <f t="shared" si="178"/>
        <v>64.618692529392931</v>
      </c>
    </row>
    <row r="460" spans="1:12" ht="18.75">
      <c r="A460" s="23" t="s">
        <v>38</v>
      </c>
      <c r="B460" s="27" t="s">
        <v>104</v>
      </c>
      <c r="C460" s="26" t="s">
        <v>7</v>
      </c>
      <c r="D460" s="87">
        <f>D461</f>
        <v>375</v>
      </c>
      <c r="E460" s="92">
        <f>E461+E462</f>
        <v>380.45000000000005</v>
      </c>
      <c r="F460" s="92">
        <f>F461+F462</f>
        <v>380.45000000000005</v>
      </c>
      <c r="G460" s="76"/>
      <c r="H460" s="77"/>
      <c r="I460" s="77"/>
      <c r="J460" s="87">
        <f t="shared" ref="J460:K461" si="186">J461</f>
        <v>0</v>
      </c>
      <c r="K460" s="87">
        <f t="shared" si="186"/>
        <v>0</v>
      </c>
      <c r="L460" s="74">
        <v>0</v>
      </c>
    </row>
    <row r="461" spans="1:12" ht="24" customHeight="1">
      <c r="A461" s="19" t="s">
        <v>21</v>
      </c>
      <c r="B461" s="27" t="s">
        <v>105</v>
      </c>
      <c r="C461" s="26" t="s">
        <v>7</v>
      </c>
      <c r="D461" s="87">
        <f>D462</f>
        <v>375</v>
      </c>
      <c r="E461" s="92">
        <v>303.92</v>
      </c>
      <c r="F461" s="92">
        <v>303.92</v>
      </c>
      <c r="G461" s="76"/>
      <c r="H461" s="77"/>
      <c r="I461" s="77"/>
      <c r="J461" s="87">
        <f t="shared" si="186"/>
        <v>0</v>
      </c>
      <c r="K461" s="87">
        <f t="shared" si="186"/>
        <v>0</v>
      </c>
      <c r="L461" s="74">
        <v>0</v>
      </c>
    </row>
    <row r="462" spans="1:12" ht="21" customHeight="1">
      <c r="A462" s="19" t="s">
        <v>11</v>
      </c>
      <c r="B462" s="27" t="s">
        <v>105</v>
      </c>
      <c r="C462" s="26">
        <v>800</v>
      </c>
      <c r="D462" s="87">
        <v>375</v>
      </c>
      <c r="E462" s="92">
        <v>76.53</v>
      </c>
      <c r="F462" s="92">
        <v>76.53</v>
      </c>
      <c r="G462" s="76"/>
      <c r="H462" s="77"/>
      <c r="I462" s="77"/>
      <c r="J462" s="72">
        <v>0</v>
      </c>
      <c r="K462" s="72">
        <v>0</v>
      </c>
      <c r="L462" s="74">
        <v>0</v>
      </c>
    </row>
    <row r="463" spans="1:12" ht="57" customHeight="1">
      <c r="A463" s="19" t="s">
        <v>35</v>
      </c>
      <c r="B463" s="27" t="s">
        <v>106</v>
      </c>
      <c r="C463" s="26" t="s">
        <v>7</v>
      </c>
      <c r="D463" s="87">
        <f>D466+D474+D480+D489+D492+D468+D483+D476+D464+D472+D494+D478</f>
        <v>33798.79</v>
      </c>
      <c r="E463" s="92" t="e">
        <f>#REF!</f>
        <v>#REF!</v>
      </c>
      <c r="F463" s="92" t="e">
        <f>#REF!</f>
        <v>#REF!</v>
      </c>
      <c r="G463" s="76"/>
      <c r="H463" s="77"/>
      <c r="I463" s="77"/>
      <c r="J463" s="87">
        <f t="shared" ref="J463:K463" si="187">J466+J474+J480+J489+J492+J468+J483+J476+J464+J472+J494+J478</f>
        <v>69168.87</v>
      </c>
      <c r="K463" s="87">
        <f t="shared" si="187"/>
        <v>49937.93</v>
      </c>
      <c r="L463" s="74">
        <f t="shared" si="178"/>
        <v>72.197116997863347</v>
      </c>
    </row>
    <row r="464" spans="1:12" ht="37.5" customHeight="1">
      <c r="A464" s="58" t="s">
        <v>15</v>
      </c>
      <c r="B464" s="27" t="s">
        <v>329</v>
      </c>
      <c r="C464" s="26" t="s">
        <v>7</v>
      </c>
      <c r="D464" s="87">
        <f>D465</f>
        <v>35</v>
      </c>
      <c r="E464" s="92"/>
      <c r="F464" s="92"/>
      <c r="G464" s="76"/>
      <c r="H464" s="77"/>
      <c r="I464" s="77"/>
      <c r="J464" s="87">
        <f t="shared" ref="J464:K464" si="188">J465</f>
        <v>32</v>
      </c>
      <c r="K464" s="87">
        <f t="shared" si="188"/>
        <v>0</v>
      </c>
      <c r="L464" s="74">
        <f t="shared" si="178"/>
        <v>0</v>
      </c>
    </row>
    <row r="465" spans="1:12" ht="38.25" customHeight="1">
      <c r="A465" s="19" t="s">
        <v>9</v>
      </c>
      <c r="B465" s="27" t="s">
        <v>329</v>
      </c>
      <c r="C465" s="26">
        <v>200</v>
      </c>
      <c r="D465" s="87">
        <v>35</v>
      </c>
      <c r="E465" s="92"/>
      <c r="F465" s="92"/>
      <c r="G465" s="76"/>
      <c r="H465" s="77"/>
      <c r="I465" s="77"/>
      <c r="J465" s="72">
        <v>32</v>
      </c>
      <c r="K465" s="72">
        <v>0</v>
      </c>
      <c r="L465" s="74">
        <f t="shared" si="178"/>
        <v>0</v>
      </c>
    </row>
    <row r="466" spans="1:12" ht="29.25" customHeight="1">
      <c r="A466" s="19" t="s">
        <v>33</v>
      </c>
      <c r="B466" s="27" t="s">
        <v>107</v>
      </c>
      <c r="C466" s="26" t="s">
        <v>7</v>
      </c>
      <c r="D466" s="87">
        <f>D467</f>
        <v>357.76</v>
      </c>
      <c r="E466" s="92" t="e">
        <f>E467+#REF!</f>
        <v>#REF!</v>
      </c>
      <c r="F466" s="92" t="e">
        <f>F467+#REF!</f>
        <v>#REF!</v>
      </c>
      <c r="G466" s="76"/>
      <c r="H466" s="77"/>
      <c r="I466" s="77"/>
      <c r="J466" s="87">
        <f t="shared" ref="J466:K466" si="189">J467</f>
        <v>307.75</v>
      </c>
      <c r="K466" s="87">
        <f t="shared" si="189"/>
        <v>274.23</v>
      </c>
      <c r="L466" s="74">
        <f t="shared" si="178"/>
        <v>89.10804224207962</v>
      </c>
    </row>
    <row r="467" spans="1:12" ht="93.75" customHeight="1">
      <c r="A467" s="19" t="s">
        <v>17</v>
      </c>
      <c r="B467" s="27" t="s">
        <v>107</v>
      </c>
      <c r="C467" s="26">
        <v>100</v>
      </c>
      <c r="D467" s="87">
        <v>357.76</v>
      </c>
      <c r="E467" s="92">
        <v>514.79</v>
      </c>
      <c r="F467" s="92">
        <v>514.79</v>
      </c>
      <c r="G467" s="76"/>
      <c r="H467" s="77"/>
      <c r="I467" s="77"/>
      <c r="J467" s="79">
        <v>307.75</v>
      </c>
      <c r="K467" s="72">
        <v>274.23</v>
      </c>
      <c r="L467" s="74">
        <f t="shared" si="178"/>
        <v>89.10804224207962</v>
      </c>
    </row>
    <row r="468" spans="1:12" ht="59.25" customHeight="1">
      <c r="A468" s="19" t="s">
        <v>301</v>
      </c>
      <c r="B468" s="27" t="s">
        <v>302</v>
      </c>
      <c r="C468" s="26" t="s">
        <v>7</v>
      </c>
      <c r="D468" s="87">
        <f>D469+D470+D471</f>
        <v>11362.920000000002</v>
      </c>
      <c r="E468" s="92"/>
      <c r="F468" s="92"/>
      <c r="G468" s="76"/>
      <c r="H468" s="77"/>
      <c r="I468" s="77"/>
      <c r="J468" s="87">
        <f t="shared" ref="J468:K468" si="190">J469+J470+J471</f>
        <v>14439.3</v>
      </c>
      <c r="K468" s="87">
        <f t="shared" si="190"/>
        <v>8434.9000000000015</v>
      </c>
      <c r="L468" s="74">
        <f t="shared" si="178"/>
        <v>58.416266716530593</v>
      </c>
    </row>
    <row r="469" spans="1:12" ht="100.5" customHeight="1">
      <c r="A469" s="19" t="s">
        <v>17</v>
      </c>
      <c r="B469" s="27" t="s">
        <v>302</v>
      </c>
      <c r="C469" s="26">
        <v>100</v>
      </c>
      <c r="D469" s="87">
        <v>8994.69</v>
      </c>
      <c r="E469" s="92"/>
      <c r="F469" s="92"/>
      <c r="G469" s="76"/>
      <c r="H469" s="77"/>
      <c r="I469" s="77"/>
      <c r="J469" s="79">
        <v>11756.92</v>
      </c>
      <c r="K469" s="79">
        <v>7505.18</v>
      </c>
      <c r="L469" s="74">
        <f t="shared" si="178"/>
        <v>63.836276848018024</v>
      </c>
    </row>
    <row r="470" spans="1:12" ht="38.25" customHeight="1">
      <c r="A470" s="19" t="s">
        <v>9</v>
      </c>
      <c r="B470" s="27" t="s">
        <v>302</v>
      </c>
      <c r="C470" s="26">
        <v>200</v>
      </c>
      <c r="D470" s="87">
        <v>2364.0300000000002</v>
      </c>
      <c r="E470" s="92"/>
      <c r="F470" s="92"/>
      <c r="G470" s="76"/>
      <c r="H470" s="77"/>
      <c r="I470" s="77"/>
      <c r="J470" s="79">
        <v>2677.98</v>
      </c>
      <c r="K470" s="79">
        <v>929.52</v>
      </c>
      <c r="L470" s="74">
        <f t="shared" si="178"/>
        <v>34.709743911455647</v>
      </c>
    </row>
    <row r="471" spans="1:12" ht="29.25" customHeight="1">
      <c r="A471" s="19" t="s">
        <v>11</v>
      </c>
      <c r="B471" s="27" t="s">
        <v>302</v>
      </c>
      <c r="C471" s="26">
        <v>800</v>
      </c>
      <c r="D471" s="87">
        <v>4.2</v>
      </c>
      <c r="E471" s="92"/>
      <c r="F471" s="92"/>
      <c r="G471" s="76"/>
      <c r="H471" s="77"/>
      <c r="I471" s="77"/>
      <c r="J471" s="72">
        <v>4.4000000000000004</v>
      </c>
      <c r="K471" s="72">
        <v>0.2</v>
      </c>
      <c r="L471" s="74">
        <f t="shared" si="178"/>
        <v>4.5454545454545459</v>
      </c>
    </row>
    <row r="472" spans="1:12" ht="63.75" customHeight="1">
      <c r="A472" s="62" t="s">
        <v>412</v>
      </c>
      <c r="B472" s="27" t="s">
        <v>411</v>
      </c>
      <c r="C472" s="26" t="s">
        <v>7</v>
      </c>
      <c r="D472" s="87">
        <f>D473</f>
        <v>0</v>
      </c>
      <c r="E472" s="92"/>
      <c r="F472" s="92"/>
      <c r="G472" s="76"/>
      <c r="H472" s="77"/>
      <c r="I472" s="77"/>
      <c r="J472" s="87">
        <f t="shared" ref="J472:K472" si="191">J473</f>
        <v>0</v>
      </c>
      <c r="K472" s="87">
        <f t="shared" si="191"/>
        <v>0</v>
      </c>
      <c r="L472" s="74">
        <v>0</v>
      </c>
    </row>
    <row r="473" spans="1:12" ht="95.25" customHeight="1">
      <c r="A473" s="19" t="s">
        <v>17</v>
      </c>
      <c r="B473" s="27" t="s">
        <v>411</v>
      </c>
      <c r="C473" s="26">
        <v>100</v>
      </c>
      <c r="D473" s="87">
        <v>0</v>
      </c>
      <c r="E473" s="92"/>
      <c r="F473" s="92"/>
      <c r="G473" s="76"/>
      <c r="H473" s="77"/>
      <c r="I473" s="77"/>
      <c r="J473" s="77"/>
      <c r="K473" s="77"/>
      <c r="L473" s="74">
        <v>0</v>
      </c>
    </row>
    <row r="474" spans="1:12" ht="73.5" customHeight="1">
      <c r="A474" s="19" t="s">
        <v>108</v>
      </c>
      <c r="B474" s="27" t="s">
        <v>109</v>
      </c>
      <c r="C474" s="26" t="s">
        <v>7</v>
      </c>
      <c r="D474" s="87">
        <f>D475</f>
        <v>0</v>
      </c>
      <c r="E474" s="92"/>
      <c r="F474" s="92"/>
      <c r="G474" s="76"/>
      <c r="H474" s="77"/>
      <c r="I474" s="77"/>
      <c r="J474" s="87">
        <f t="shared" ref="J474:K474" si="192">J475</f>
        <v>0</v>
      </c>
      <c r="K474" s="87">
        <f t="shared" si="192"/>
        <v>0</v>
      </c>
      <c r="L474" s="74">
        <v>0</v>
      </c>
    </row>
    <row r="475" spans="1:12" ht="39.75" customHeight="1">
      <c r="A475" s="19" t="s">
        <v>9</v>
      </c>
      <c r="B475" s="27" t="s">
        <v>109</v>
      </c>
      <c r="C475" s="26">
        <v>200</v>
      </c>
      <c r="D475" s="87">
        <v>0</v>
      </c>
      <c r="E475" s="92"/>
      <c r="F475" s="92"/>
      <c r="G475" s="76"/>
      <c r="H475" s="77"/>
      <c r="I475" s="77"/>
      <c r="J475" s="77"/>
      <c r="K475" s="77"/>
      <c r="L475" s="74">
        <v>0</v>
      </c>
    </row>
    <row r="476" spans="1:12" ht="59.25" customHeight="1">
      <c r="A476" s="19" t="s">
        <v>316</v>
      </c>
      <c r="B476" s="27" t="s">
        <v>317</v>
      </c>
      <c r="C476" s="26" t="s">
        <v>7</v>
      </c>
      <c r="D476" s="87">
        <f>D477</f>
        <v>159</v>
      </c>
      <c r="E476" s="92"/>
      <c r="F476" s="92"/>
      <c r="G476" s="76"/>
      <c r="H476" s="77"/>
      <c r="I476" s="77"/>
      <c r="J476" s="87">
        <f t="shared" ref="J476:K476" si="193">J477</f>
        <v>46</v>
      </c>
      <c r="K476" s="87">
        <f t="shared" si="193"/>
        <v>38.630000000000003</v>
      </c>
      <c r="L476" s="74">
        <f t="shared" si="178"/>
        <v>83.978260869565219</v>
      </c>
    </row>
    <row r="477" spans="1:12" ht="41.25" customHeight="1">
      <c r="A477" s="19" t="s">
        <v>9</v>
      </c>
      <c r="B477" s="27" t="s">
        <v>317</v>
      </c>
      <c r="C477" s="26">
        <v>200</v>
      </c>
      <c r="D477" s="87">
        <v>159</v>
      </c>
      <c r="E477" s="92"/>
      <c r="F477" s="92"/>
      <c r="G477" s="76"/>
      <c r="H477" s="77"/>
      <c r="I477" s="77"/>
      <c r="J477" s="72">
        <v>46</v>
      </c>
      <c r="K477" s="72">
        <v>38.630000000000003</v>
      </c>
      <c r="L477" s="74">
        <f t="shared" si="178"/>
        <v>83.978260869565219</v>
      </c>
    </row>
    <row r="478" spans="1:12" ht="79.5" customHeight="1">
      <c r="A478" s="19" t="s">
        <v>509</v>
      </c>
      <c r="B478" s="27" t="s">
        <v>510</v>
      </c>
      <c r="C478" s="26" t="s">
        <v>7</v>
      </c>
      <c r="D478" s="87">
        <f>D479</f>
        <v>0</v>
      </c>
      <c r="E478" s="92"/>
      <c r="F478" s="92"/>
      <c r="G478" s="76"/>
      <c r="H478" s="77"/>
      <c r="I478" s="77"/>
      <c r="J478" s="87">
        <f t="shared" ref="J478:K478" si="194">J479</f>
        <v>45600</v>
      </c>
      <c r="K478" s="87">
        <f t="shared" si="194"/>
        <v>36137.919999999998</v>
      </c>
      <c r="L478" s="74">
        <f t="shared" si="178"/>
        <v>79.2498245614035</v>
      </c>
    </row>
    <row r="479" spans="1:12" ht="41.25" customHeight="1">
      <c r="A479" s="19" t="s">
        <v>10</v>
      </c>
      <c r="B479" s="27" t="s">
        <v>510</v>
      </c>
      <c r="C479" s="26">
        <v>300</v>
      </c>
      <c r="D479" s="87">
        <v>0</v>
      </c>
      <c r="E479" s="92"/>
      <c r="F479" s="92"/>
      <c r="G479" s="76"/>
      <c r="H479" s="77"/>
      <c r="I479" s="77"/>
      <c r="J479" s="72">
        <v>45600</v>
      </c>
      <c r="K479" s="72">
        <v>36137.919999999998</v>
      </c>
      <c r="L479" s="74">
        <f t="shared" si="178"/>
        <v>79.2498245614035</v>
      </c>
    </row>
    <row r="480" spans="1:12" ht="34.5" customHeight="1">
      <c r="A480" s="58" t="s">
        <v>34</v>
      </c>
      <c r="B480" s="27" t="s">
        <v>110</v>
      </c>
      <c r="C480" s="26" t="s">
        <v>7</v>
      </c>
      <c r="D480" s="87">
        <f>D481+D482</f>
        <v>142.24</v>
      </c>
      <c r="E480" s="92">
        <f>E481</f>
        <v>200</v>
      </c>
      <c r="F480" s="92">
        <f>F481</f>
        <v>200</v>
      </c>
      <c r="G480" s="76"/>
      <c r="H480" s="77"/>
      <c r="I480" s="77"/>
      <c r="J480" s="87">
        <f t="shared" ref="J480:K480" si="195">J481+J482</f>
        <v>336.51</v>
      </c>
      <c r="K480" s="87">
        <f t="shared" si="195"/>
        <v>280.01</v>
      </c>
      <c r="L480" s="74">
        <f t="shared" si="178"/>
        <v>83.210008617871679</v>
      </c>
    </row>
    <row r="481" spans="1:12" ht="37.5">
      <c r="A481" s="19" t="s">
        <v>9</v>
      </c>
      <c r="B481" s="27" t="s">
        <v>110</v>
      </c>
      <c r="C481" s="26">
        <v>200</v>
      </c>
      <c r="D481" s="87">
        <v>50</v>
      </c>
      <c r="E481" s="92">
        <f>E482</f>
        <v>200</v>
      </c>
      <c r="F481" s="92">
        <f>F482</f>
        <v>200</v>
      </c>
      <c r="G481" s="76"/>
      <c r="H481" s="77"/>
      <c r="I481" s="77"/>
      <c r="J481" s="72">
        <v>142</v>
      </c>
      <c r="K481" s="72">
        <v>85.5</v>
      </c>
      <c r="L481" s="74">
        <f t="shared" si="178"/>
        <v>60.2112676056338</v>
      </c>
    </row>
    <row r="482" spans="1:12" ht="27" customHeight="1">
      <c r="A482" s="19" t="s">
        <v>11</v>
      </c>
      <c r="B482" s="27" t="s">
        <v>110</v>
      </c>
      <c r="C482" s="26">
        <v>800</v>
      </c>
      <c r="D482" s="87">
        <v>92.24</v>
      </c>
      <c r="E482" s="92">
        <v>200</v>
      </c>
      <c r="F482" s="92">
        <v>200</v>
      </c>
      <c r="G482" s="76"/>
      <c r="H482" s="77"/>
      <c r="I482" s="77"/>
      <c r="J482" s="79">
        <v>194.51</v>
      </c>
      <c r="K482" s="79">
        <v>194.51</v>
      </c>
      <c r="L482" s="74">
        <f t="shared" si="178"/>
        <v>100</v>
      </c>
    </row>
    <row r="483" spans="1:12" ht="42.75" customHeight="1">
      <c r="A483" s="19" t="s">
        <v>303</v>
      </c>
      <c r="B483" s="27" t="s">
        <v>304</v>
      </c>
      <c r="C483" s="26" t="s">
        <v>7</v>
      </c>
      <c r="D483" s="87">
        <f>D485+D484+D486+D487+D488</f>
        <v>20608.87</v>
      </c>
      <c r="E483" s="92"/>
      <c r="F483" s="92"/>
      <c r="G483" s="76"/>
      <c r="H483" s="77"/>
      <c r="I483" s="77"/>
      <c r="J483" s="87">
        <f t="shared" ref="J483:K483" si="196">J485+J484+J486+J487+J488</f>
        <v>3675.28</v>
      </c>
      <c r="K483" s="87">
        <f t="shared" si="196"/>
        <v>2196.38</v>
      </c>
      <c r="L483" s="74">
        <f t="shared" si="178"/>
        <v>59.760888966282842</v>
      </c>
    </row>
    <row r="484" spans="1:12" ht="95.25" customHeight="1">
      <c r="A484" s="19" t="s">
        <v>17</v>
      </c>
      <c r="B484" s="27" t="s">
        <v>304</v>
      </c>
      <c r="C484" s="26">
        <v>100</v>
      </c>
      <c r="D484" s="87">
        <v>0</v>
      </c>
      <c r="E484" s="92"/>
      <c r="F484" s="92"/>
      <c r="G484" s="76"/>
      <c r="H484" s="77"/>
      <c r="I484" s="77"/>
      <c r="J484" s="87">
        <v>230.92</v>
      </c>
      <c r="K484" s="87">
        <v>180.37</v>
      </c>
      <c r="L484" s="74">
        <f t="shared" si="178"/>
        <v>78.109301922743811</v>
      </c>
    </row>
    <row r="485" spans="1:12" ht="41.25" customHeight="1">
      <c r="A485" s="19" t="s">
        <v>9</v>
      </c>
      <c r="B485" s="27" t="s">
        <v>304</v>
      </c>
      <c r="C485" s="26">
        <v>200</v>
      </c>
      <c r="D485" s="87">
        <v>20608.87</v>
      </c>
      <c r="E485" s="92"/>
      <c r="F485" s="92"/>
      <c r="G485" s="76"/>
      <c r="H485" s="77"/>
      <c r="I485" s="77"/>
      <c r="J485" s="79">
        <v>2008.17</v>
      </c>
      <c r="K485" s="72">
        <v>1627.89</v>
      </c>
      <c r="L485" s="74">
        <f t="shared" si="178"/>
        <v>81.063356189963997</v>
      </c>
    </row>
    <row r="486" spans="1:12" ht="41.25" customHeight="1">
      <c r="A486" s="19" t="s">
        <v>10</v>
      </c>
      <c r="B486" s="27" t="s">
        <v>304</v>
      </c>
      <c r="C486" s="26">
        <v>300</v>
      </c>
      <c r="D486" s="87">
        <v>0</v>
      </c>
      <c r="E486" s="92"/>
      <c r="F486" s="92"/>
      <c r="G486" s="76"/>
      <c r="H486" s="77"/>
      <c r="I486" s="77"/>
      <c r="J486" s="79">
        <v>17.53</v>
      </c>
      <c r="K486" s="72">
        <v>17.53</v>
      </c>
      <c r="L486" s="74">
        <f t="shared" si="178"/>
        <v>100</v>
      </c>
    </row>
    <row r="487" spans="1:12" ht="41.25" customHeight="1">
      <c r="A487" s="19" t="s">
        <v>508</v>
      </c>
      <c r="B487" s="27" t="s">
        <v>304</v>
      </c>
      <c r="C487" s="26">
        <v>700</v>
      </c>
      <c r="D487" s="87">
        <v>0</v>
      </c>
      <c r="E487" s="92"/>
      <c r="F487" s="92"/>
      <c r="G487" s="76"/>
      <c r="H487" s="77"/>
      <c r="I487" s="77"/>
      <c r="J487" s="79">
        <v>363.51</v>
      </c>
      <c r="K487" s="72">
        <v>0</v>
      </c>
      <c r="L487" s="74">
        <v>0</v>
      </c>
    </row>
    <row r="488" spans="1:12" ht="30" customHeight="1">
      <c r="A488" s="19" t="s">
        <v>11</v>
      </c>
      <c r="B488" s="27" t="s">
        <v>304</v>
      </c>
      <c r="C488" s="26">
        <v>800</v>
      </c>
      <c r="D488" s="87">
        <v>0</v>
      </c>
      <c r="E488" s="92"/>
      <c r="F488" s="92"/>
      <c r="G488" s="76"/>
      <c r="H488" s="77"/>
      <c r="I488" s="77"/>
      <c r="J488" s="79">
        <v>1055.1500000000001</v>
      </c>
      <c r="K488" s="72">
        <v>370.59</v>
      </c>
      <c r="L488" s="74">
        <f t="shared" si="178"/>
        <v>35.122020565796326</v>
      </c>
    </row>
    <row r="489" spans="1:12" ht="63" customHeight="1">
      <c r="A489" s="52" t="s">
        <v>198</v>
      </c>
      <c r="B489" s="27" t="s">
        <v>111</v>
      </c>
      <c r="C489" s="26" t="s">
        <v>7</v>
      </c>
      <c r="D489" s="87">
        <f>D490+D491</f>
        <v>1130</v>
      </c>
      <c r="E489" s="92"/>
      <c r="F489" s="92"/>
      <c r="G489" s="76"/>
      <c r="H489" s="77"/>
      <c r="I489" s="77"/>
      <c r="J489" s="87">
        <f t="shared" ref="J489:K489" si="197">J490+J491</f>
        <v>1130</v>
      </c>
      <c r="K489" s="87">
        <f t="shared" si="197"/>
        <v>719.83999999999992</v>
      </c>
      <c r="L489" s="74">
        <f t="shared" si="178"/>
        <v>63.702654867256626</v>
      </c>
    </row>
    <row r="490" spans="1:12" ht="94.5" customHeight="1">
      <c r="A490" s="19" t="s">
        <v>17</v>
      </c>
      <c r="B490" s="27" t="s">
        <v>111</v>
      </c>
      <c r="C490" s="26">
        <v>100</v>
      </c>
      <c r="D490" s="87">
        <v>1060</v>
      </c>
      <c r="E490" s="92"/>
      <c r="F490" s="92"/>
      <c r="G490" s="76"/>
      <c r="H490" s="77"/>
      <c r="I490" s="77"/>
      <c r="J490" s="72">
        <v>1060</v>
      </c>
      <c r="K490" s="72">
        <v>716.91</v>
      </c>
      <c r="L490" s="74">
        <f t="shared" si="178"/>
        <v>67.63301886792452</v>
      </c>
    </row>
    <row r="491" spans="1:12" ht="39.75" customHeight="1">
      <c r="A491" s="19" t="s">
        <v>9</v>
      </c>
      <c r="B491" s="27" t="s">
        <v>111</v>
      </c>
      <c r="C491" s="26">
        <v>200</v>
      </c>
      <c r="D491" s="87">
        <v>70</v>
      </c>
      <c r="E491" s="92"/>
      <c r="F491" s="92"/>
      <c r="G491" s="76"/>
      <c r="H491" s="77"/>
      <c r="I491" s="77"/>
      <c r="J491" s="72">
        <v>70</v>
      </c>
      <c r="K491" s="72">
        <v>2.93</v>
      </c>
      <c r="L491" s="74">
        <f t="shared" si="178"/>
        <v>4.1857142857142859</v>
      </c>
    </row>
    <row r="492" spans="1:12" ht="60.75" customHeight="1">
      <c r="A492" s="19" t="s">
        <v>199</v>
      </c>
      <c r="B492" s="27" t="s">
        <v>112</v>
      </c>
      <c r="C492" s="26" t="s">
        <v>7</v>
      </c>
      <c r="D492" s="87">
        <f>D493</f>
        <v>3</v>
      </c>
      <c r="E492" s="92"/>
      <c r="F492" s="92"/>
      <c r="G492" s="76"/>
      <c r="H492" s="77"/>
      <c r="I492" s="77"/>
      <c r="J492" s="87">
        <f t="shared" ref="J492:K492" si="198">J493</f>
        <v>3</v>
      </c>
      <c r="K492" s="87">
        <f t="shared" si="198"/>
        <v>0</v>
      </c>
      <c r="L492" s="74">
        <f t="shared" si="178"/>
        <v>0</v>
      </c>
    </row>
    <row r="493" spans="1:12" ht="42" customHeight="1">
      <c r="A493" s="19" t="s">
        <v>9</v>
      </c>
      <c r="B493" s="27" t="s">
        <v>112</v>
      </c>
      <c r="C493" s="26">
        <v>200</v>
      </c>
      <c r="D493" s="87">
        <v>3</v>
      </c>
      <c r="E493" s="92"/>
      <c r="F493" s="92"/>
      <c r="G493" s="76"/>
      <c r="H493" s="77"/>
      <c r="I493" s="77"/>
      <c r="J493" s="72">
        <v>3</v>
      </c>
      <c r="K493" s="72">
        <v>0</v>
      </c>
      <c r="L493" s="74">
        <f t="shared" si="178"/>
        <v>0</v>
      </c>
    </row>
    <row r="494" spans="1:12" ht="47.25" customHeight="1">
      <c r="A494" s="19" t="s">
        <v>448</v>
      </c>
      <c r="B494" s="27" t="s">
        <v>449</v>
      </c>
      <c r="C494" s="26" t="s">
        <v>7</v>
      </c>
      <c r="D494" s="87">
        <f>D495+D496+D497+D498</f>
        <v>0</v>
      </c>
      <c r="E494" s="92"/>
      <c r="F494" s="92"/>
      <c r="G494" s="76"/>
      <c r="H494" s="77"/>
      <c r="I494" s="77"/>
      <c r="J494" s="87">
        <f t="shared" ref="J494:K494" si="199">J495+J496+J497+J498</f>
        <v>3599.0299999999997</v>
      </c>
      <c r="K494" s="87">
        <f t="shared" si="199"/>
        <v>1856.02</v>
      </c>
      <c r="L494" s="74">
        <f t="shared" si="178"/>
        <v>51.570006362825538</v>
      </c>
    </row>
    <row r="495" spans="1:12" ht="96" customHeight="1">
      <c r="A495" s="19" t="s">
        <v>17</v>
      </c>
      <c r="B495" s="27" t="s">
        <v>449</v>
      </c>
      <c r="C495" s="26">
        <v>100</v>
      </c>
      <c r="D495" s="87">
        <v>0</v>
      </c>
      <c r="E495" s="92"/>
      <c r="F495" s="92"/>
      <c r="G495" s="76"/>
      <c r="H495" s="77"/>
      <c r="I495" s="77"/>
      <c r="J495" s="72">
        <v>387.41</v>
      </c>
      <c r="K495" s="72">
        <v>0</v>
      </c>
      <c r="L495" s="74">
        <f t="shared" si="178"/>
        <v>0</v>
      </c>
    </row>
    <row r="496" spans="1:12" ht="42" customHeight="1">
      <c r="A496" s="19" t="s">
        <v>9</v>
      </c>
      <c r="B496" s="27" t="s">
        <v>449</v>
      </c>
      <c r="C496" s="26">
        <v>200</v>
      </c>
      <c r="D496" s="87">
        <v>0</v>
      </c>
      <c r="E496" s="92"/>
      <c r="F496" s="92"/>
      <c r="G496" s="76"/>
      <c r="H496" s="77"/>
      <c r="I496" s="77"/>
      <c r="J496" s="72">
        <v>1884.56</v>
      </c>
      <c r="K496" s="72">
        <v>679.92</v>
      </c>
      <c r="L496" s="74">
        <f t="shared" si="178"/>
        <v>36.0784480196969</v>
      </c>
    </row>
    <row r="497" spans="1:12" ht="42" customHeight="1">
      <c r="A497" s="19" t="s">
        <v>10</v>
      </c>
      <c r="B497" s="27" t="s">
        <v>449</v>
      </c>
      <c r="C497" s="26">
        <v>300</v>
      </c>
      <c r="D497" s="87">
        <v>0</v>
      </c>
      <c r="E497" s="92"/>
      <c r="F497" s="92"/>
      <c r="G497" s="76"/>
      <c r="H497" s="77"/>
      <c r="I497" s="77"/>
      <c r="J497" s="72">
        <v>1316.11</v>
      </c>
      <c r="K497" s="72">
        <v>1174.5</v>
      </c>
      <c r="L497" s="74">
        <f t="shared" si="178"/>
        <v>89.240261072402774</v>
      </c>
    </row>
    <row r="498" spans="1:12" ht="27.75" customHeight="1">
      <c r="A498" s="19" t="s">
        <v>11</v>
      </c>
      <c r="B498" s="27" t="s">
        <v>449</v>
      </c>
      <c r="C498" s="26">
        <v>800</v>
      </c>
      <c r="D498" s="87">
        <v>0</v>
      </c>
      <c r="E498" s="92"/>
      <c r="F498" s="92"/>
      <c r="G498" s="76"/>
      <c r="H498" s="77"/>
      <c r="I498" s="77"/>
      <c r="J498" s="72">
        <v>10.95</v>
      </c>
      <c r="K498" s="72">
        <v>1.6</v>
      </c>
      <c r="L498" s="74">
        <f t="shared" si="178"/>
        <v>14.611872146118724</v>
      </c>
    </row>
    <row r="499" spans="1:12" ht="27.75" customHeight="1">
      <c r="A499" s="19" t="s">
        <v>21</v>
      </c>
      <c r="B499" s="27" t="s">
        <v>104</v>
      </c>
      <c r="C499" s="35" t="s">
        <v>7</v>
      </c>
      <c r="D499" s="87">
        <f>D500+D502</f>
        <v>0</v>
      </c>
      <c r="E499" s="92"/>
      <c r="F499" s="92"/>
      <c r="G499" s="76"/>
      <c r="H499" s="77"/>
      <c r="I499" s="77"/>
      <c r="J499" s="87">
        <f t="shared" ref="J499:K499" si="200">J500+J502</f>
        <v>86248.07</v>
      </c>
      <c r="K499" s="87">
        <f t="shared" si="200"/>
        <v>46603.789999999994</v>
      </c>
      <c r="L499" s="74">
        <f t="shared" si="178"/>
        <v>54.034588831958771</v>
      </c>
    </row>
    <row r="500" spans="1:12" ht="27.75" customHeight="1">
      <c r="A500" s="19" t="s">
        <v>38</v>
      </c>
      <c r="B500" s="27" t="s">
        <v>105</v>
      </c>
      <c r="C500" s="35" t="s">
        <v>7</v>
      </c>
      <c r="D500" s="87">
        <f>D501</f>
        <v>0</v>
      </c>
      <c r="E500" s="92"/>
      <c r="F500" s="92"/>
      <c r="G500" s="76"/>
      <c r="H500" s="77"/>
      <c r="I500" s="77"/>
      <c r="J500" s="87">
        <f t="shared" ref="J500:K500" si="201">J501</f>
        <v>822.85</v>
      </c>
      <c r="K500" s="87">
        <f t="shared" si="201"/>
        <v>628.77</v>
      </c>
      <c r="L500" s="74">
        <f t="shared" si="178"/>
        <v>76.413684146563767</v>
      </c>
    </row>
    <row r="501" spans="1:12" ht="39" customHeight="1">
      <c r="A501" s="19" t="s">
        <v>9</v>
      </c>
      <c r="B501" s="27" t="s">
        <v>105</v>
      </c>
      <c r="C501" s="26">
        <v>200</v>
      </c>
      <c r="D501" s="87">
        <v>0</v>
      </c>
      <c r="E501" s="92"/>
      <c r="F501" s="92"/>
      <c r="G501" s="76"/>
      <c r="H501" s="77"/>
      <c r="I501" s="77"/>
      <c r="J501" s="72">
        <v>822.85</v>
      </c>
      <c r="K501" s="72">
        <v>628.77</v>
      </c>
      <c r="L501" s="74">
        <f t="shared" si="178"/>
        <v>76.413684146563767</v>
      </c>
    </row>
    <row r="502" spans="1:12" ht="39" customHeight="1">
      <c r="A502" s="19" t="s">
        <v>511</v>
      </c>
      <c r="B502" s="27" t="s">
        <v>512</v>
      </c>
      <c r="C502" s="35" t="s">
        <v>7</v>
      </c>
      <c r="D502" s="87">
        <f>D503+D504</f>
        <v>0</v>
      </c>
      <c r="E502" s="92"/>
      <c r="F502" s="92"/>
      <c r="G502" s="76"/>
      <c r="H502" s="77"/>
      <c r="I502" s="77"/>
      <c r="J502" s="87">
        <f t="shared" ref="J502:K502" si="202">J503+J504</f>
        <v>85425.22</v>
      </c>
      <c r="K502" s="87">
        <f t="shared" si="202"/>
        <v>45975.02</v>
      </c>
      <c r="L502" s="74">
        <f t="shared" si="178"/>
        <v>53.819024405204921</v>
      </c>
    </row>
    <row r="503" spans="1:12" ht="39" customHeight="1">
      <c r="A503" s="19" t="s">
        <v>9</v>
      </c>
      <c r="B503" s="27" t="s">
        <v>512</v>
      </c>
      <c r="C503" s="26">
        <v>200</v>
      </c>
      <c r="D503" s="87">
        <v>0</v>
      </c>
      <c r="E503" s="92"/>
      <c r="F503" s="92"/>
      <c r="G503" s="76"/>
      <c r="H503" s="77"/>
      <c r="I503" s="77"/>
      <c r="J503" s="72">
        <v>84834.75</v>
      </c>
      <c r="K503" s="72">
        <v>45975.02</v>
      </c>
      <c r="L503" s="74">
        <f t="shared" si="178"/>
        <v>54.193617591847676</v>
      </c>
    </row>
    <row r="504" spans="1:12" ht="62.25" customHeight="1">
      <c r="A504" s="19" t="s">
        <v>433</v>
      </c>
      <c r="B504" s="27" t="s">
        <v>512</v>
      </c>
      <c r="C504" s="26">
        <v>600</v>
      </c>
      <c r="D504" s="87">
        <v>0</v>
      </c>
      <c r="E504" s="92"/>
      <c r="F504" s="92"/>
      <c r="G504" s="76"/>
      <c r="H504" s="77"/>
      <c r="I504" s="77"/>
      <c r="J504" s="72">
        <v>590.47</v>
      </c>
      <c r="K504" s="72">
        <v>0</v>
      </c>
      <c r="L504" s="74">
        <v>0</v>
      </c>
    </row>
    <row r="505" spans="1:12" ht="42" customHeight="1">
      <c r="A505" s="19" t="s">
        <v>450</v>
      </c>
      <c r="B505" s="27" t="s">
        <v>451</v>
      </c>
      <c r="C505" s="35" t="s">
        <v>7</v>
      </c>
      <c r="D505" s="87">
        <f>D506+D508+D510</f>
        <v>0</v>
      </c>
      <c r="E505" s="92"/>
      <c r="F505" s="92"/>
      <c r="G505" s="76"/>
      <c r="H505" s="77"/>
      <c r="I505" s="77"/>
      <c r="J505" s="87">
        <f t="shared" ref="J505:K505" si="203">J506+J508+J510</f>
        <v>41787.85</v>
      </c>
      <c r="K505" s="87">
        <f t="shared" si="203"/>
        <v>2497.1999999999998</v>
      </c>
      <c r="L505" s="74">
        <f t="shared" si="178"/>
        <v>5.9758996933319128</v>
      </c>
    </row>
    <row r="506" spans="1:12" ht="27.75" customHeight="1">
      <c r="A506" s="19" t="s">
        <v>434</v>
      </c>
      <c r="B506" s="27" t="s">
        <v>452</v>
      </c>
      <c r="C506" s="35" t="s">
        <v>7</v>
      </c>
      <c r="D506" s="87">
        <f>D507</f>
        <v>0</v>
      </c>
      <c r="E506" s="92"/>
      <c r="F506" s="92"/>
      <c r="G506" s="76"/>
      <c r="H506" s="77"/>
      <c r="I506" s="77"/>
      <c r="J506" s="87">
        <f t="shared" ref="J506:K506" si="204">J507</f>
        <v>36290.65</v>
      </c>
      <c r="K506" s="87">
        <f t="shared" si="204"/>
        <v>0</v>
      </c>
      <c r="L506" s="74">
        <f t="shared" si="178"/>
        <v>0</v>
      </c>
    </row>
    <row r="507" spans="1:12" ht="60.75" customHeight="1">
      <c r="A507" s="19" t="s">
        <v>222</v>
      </c>
      <c r="B507" s="27" t="s">
        <v>452</v>
      </c>
      <c r="C507" s="26">
        <v>400</v>
      </c>
      <c r="D507" s="87">
        <v>0</v>
      </c>
      <c r="E507" s="92"/>
      <c r="F507" s="92"/>
      <c r="G507" s="76"/>
      <c r="H507" s="77"/>
      <c r="I507" s="77"/>
      <c r="J507" s="72">
        <v>36290.65</v>
      </c>
      <c r="K507" s="72">
        <v>0</v>
      </c>
      <c r="L507" s="74">
        <f t="shared" ref="L507" si="205">K507/J507*100</f>
        <v>0</v>
      </c>
    </row>
    <row r="508" spans="1:12" ht="61.5" customHeight="1">
      <c r="A508" s="19" t="s">
        <v>453</v>
      </c>
      <c r="B508" s="27" t="s">
        <v>454</v>
      </c>
      <c r="C508" s="35" t="s">
        <v>7</v>
      </c>
      <c r="D508" s="87">
        <f>D509</f>
        <v>0</v>
      </c>
      <c r="E508" s="92"/>
      <c r="F508" s="92"/>
      <c r="G508" s="76"/>
      <c r="H508" s="77"/>
      <c r="I508" s="77"/>
      <c r="J508" s="87">
        <f t="shared" ref="J508:K508" si="206">J509</f>
        <v>2497.1999999999998</v>
      </c>
      <c r="K508" s="87">
        <f t="shared" si="206"/>
        <v>2497.1999999999998</v>
      </c>
      <c r="L508" s="74">
        <f t="shared" si="178"/>
        <v>100</v>
      </c>
    </row>
    <row r="509" spans="1:12" ht="38.25" customHeight="1">
      <c r="A509" s="19" t="s">
        <v>9</v>
      </c>
      <c r="B509" s="27" t="s">
        <v>454</v>
      </c>
      <c r="C509" s="26">
        <v>200</v>
      </c>
      <c r="D509" s="87">
        <v>0</v>
      </c>
      <c r="E509" s="92"/>
      <c r="F509" s="92"/>
      <c r="G509" s="76"/>
      <c r="H509" s="77"/>
      <c r="I509" s="77"/>
      <c r="J509" s="87">
        <v>2497.1999999999998</v>
      </c>
      <c r="K509" s="87">
        <v>2497.1999999999998</v>
      </c>
      <c r="L509" s="74">
        <f t="shared" si="178"/>
        <v>100</v>
      </c>
    </row>
    <row r="510" spans="1:12" ht="60" customHeight="1">
      <c r="A510" s="19" t="s">
        <v>470</v>
      </c>
      <c r="B510" s="27" t="s">
        <v>471</v>
      </c>
      <c r="C510" s="35" t="s">
        <v>7</v>
      </c>
      <c r="D510" s="87">
        <f>D511</f>
        <v>0</v>
      </c>
      <c r="E510" s="92"/>
      <c r="F510" s="92"/>
      <c r="G510" s="76"/>
      <c r="H510" s="77"/>
      <c r="I510" s="77"/>
      <c r="J510" s="87">
        <f t="shared" ref="J510:K510" si="207">J511</f>
        <v>3000</v>
      </c>
      <c r="K510" s="87">
        <f t="shared" si="207"/>
        <v>0</v>
      </c>
      <c r="L510" s="74">
        <v>0</v>
      </c>
    </row>
    <row r="511" spans="1:12" ht="38.25" customHeight="1">
      <c r="A511" s="19" t="s">
        <v>9</v>
      </c>
      <c r="B511" s="27" t="s">
        <v>471</v>
      </c>
      <c r="C511" s="26">
        <v>200</v>
      </c>
      <c r="D511" s="87">
        <v>0</v>
      </c>
      <c r="E511" s="92"/>
      <c r="F511" s="92"/>
      <c r="G511" s="76"/>
      <c r="H511" s="77"/>
      <c r="I511" s="77"/>
      <c r="J511" s="87">
        <v>3000</v>
      </c>
      <c r="K511" s="87">
        <v>0</v>
      </c>
      <c r="L511" s="74">
        <v>0</v>
      </c>
    </row>
    <row r="512" spans="1:12" ht="42" customHeight="1">
      <c r="A512" s="33" t="s">
        <v>498</v>
      </c>
      <c r="B512" s="34" t="s">
        <v>499</v>
      </c>
      <c r="C512" s="35" t="s">
        <v>7</v>
      </c>
      <c r="D512" s="88">
        <f>D513</f>
        <v>0</v>
      </c>
      <c r="E512" s="88"/>
      <c r="F512" s="88"/>
      <c r="G512" s="83"/>
      <c r="H512" s="45"/>
      <c r="I512" s="45"/>
      <c r="J512" s="88">
        <f t="shared" ref="J512:K513" si="208">J513</f>
        <v>48.31</v>
      </c>
      <c r="K512" s="88">
        <f t="shared" si="208"/>
        <v>48.31</v>
      </c>
      <c r="L512" s="80">
        <f t="shared" si="178"/>
        <v>100</v>
      </c>
    </row>
    <row r="513" spans="1:12" ht="31.5" customHeight="1">
      <c r="A513" s="19" t="s">
        <v>500</v>
      </c>
      <c r="B513" s="27" t="s">
        <v>501</v>
      </c>
      <c r="C513" s="35" t="s">
        <v>7</v>
      </c>
      <c r="D513" s="87">
        <f>D514</f>
        <v>0</v>
      </c>
      <c r="E513" s="92"/>
      <c r="F513" s="92"/>
      <c r="G513" s="76"/>
      <c r="H513" s="77"/>
      <c r="I513" s="77"/>
      <c r="J513" s="87">
        <f t="shared" si="208"/>
        <v>48.31</v>
      </c>
      <c r="K513" s="87">
        <f t="shared" si="208"/>
        <v>48.31</v>
      </c>
      <c r="L513" s="74">
        <f t="shared" si="178"/>
        <v>100</v>
      </c>
    </row>
    <row r="514" spans="1:12" ht="33" customHeight="1">
      <c r="A514" s="19" t="s">
        <v>11</v>
      </c>
      <c r="B514" s="27" t="s">
        <v>501</v>
      </c>
      <c r="C514" s="26">
        <v>800</v>
      </c>
      <c r="D514" s="87">
        <v>0</v>
      </c>
      <c r="E514" s="92"/>
      <c r="F514" s="92"/>
      <c r="G514" s="76"/>
      <c r="H514" s="77"/>
      <c r="I514" s="77"/>
      <c r="J514" s="72">
        <v>48.31</v>
      </c>
      <c r="K514" s="72">
        <v>48.31</v>
      </c>
      <c r="L514" s="74">
        <f t="shared" si="178"/>
        <v>100</v>
      </c>
    </row>
    <row r="515" spans="1:12" ht="83.25" customHeight="1">
      <c r="A515" s="33" t="s">
        <v>347</v>
      </c>
      <c r="B515" s="34" t="s">
        <v>346</v>
      </c>
      <c r="C515" s="35" t="s">
        <v>7</v>
      </c>
      <c r="D515" s="88">
        <f>D516</f>
        <v>30</v>
      </c>
      <c r="E515" s="92"/>
      <c r="F515" s="92"/>
      <c r="G515" s="76"/>
      <c r="H515" s="77"/>
      <c r="I515" s="77"/>
      <c r="J515" s="88">
        <f t="shared" ref="J515:K516" si="209">J516</f>
        <v>30</v>
      </c>
      <c r="K515" s="88">
        <f t="shared" si="209"/>
        <v>0</v>
      </c>
      <c r="L515" s="80">
        <f t="shared" si="178"/>
        <v>0</v>
      </c>
    </row>
    <row r="516" spans="1:12" ht="75.75" customHeight="1">
      <c r="A516" s="19" t="s">
        <v>345</v>
      </c>
      <c r="B516" s="27" t="s">
        <v>373</v>
      </c>
      <c r="C516" s="26" t="s">
        <v>7</v>
      </c>
      <c r="D516" s="87">
        <f>D517</f>
        <v>30</v>
      </c>
      <c r="E516" s="92"/>
      <c r="F516" s="92"/>
      <c r="G516" s="76"/>
      <c r="H516" s="77"/>
      <c r="I516" s="77"/>
      <c r="J516" s="87">
        <f t="shared" si="209"/>
        <v>30</v>
      </c>
      <c r="K516" s="87">
        <f t="shared" si="209"/>
        <v>0</v>
      </c>
      <c r="L516" s="74">
        <f t="shared" si="178"/>
        <v>0</v>
      </c>
    </row>
    <row r="517" spans="1:12" ht="39" customHeight="1">
      <c r="A517" s="19" t="s">
        <v>9</v>
      </c>
      <c r="B517" s="27" t="s">
        <v>373</v>
      </c>
      <c r="C517" s="26">
        <v>200</v>
      </c>
      <c r="D517" s="87">
        <v>30</v>
      </c>
      <c r="E517" s="92"/>
      <c r="F517" s="92"/>
      <c r="G517" s="76"/>
      <c r="H517" s="77"/>
      <c r="I517" s="77"/>
      <c r="J517" s="72">
        <v>30</v>
      </c>
      <c r="K517" s="72">
        <v>0</v>
      </c>
      <c r="L517" s="74">
        <f t="shared" si="178"/>
        <v>0</v>
      </c>
    </row>
    <row r="518" spans="1:12" ht="65.25" customHeight="1">
      <c r="A518" s="43" t="s">
        <v>305</v>
      </c>
      <c r="B518" s="34" t="s">
        <v>113</v>
      </c>
      <c r="C518" s="35" t="s">
        <v>7</v>
      </c>
      <c r="D518" s="88">
        <f>D519</f>
        <v>635</v>
      </c>
      <c r="E518" s="22"/>
      <c r="F518" s="22"/>
      <c r="G518" s="76"/>
      <c r="H518" s="77"/>
      <c r="I518" s="77"/>
      <c r="J518" s="88">
        <f t="shared" ref="J518:K519" si="210">J519</f>
        <v>1020.2</v>
      </c>
      <c r="K518" s="88">
        <f t="shared" si="210"/>
        <v>600.66</v>
      </c>
      <c r="L518" s="80">
        <f t="shared" si="178"/>
        <v>58.876690844932355</v>
      </c>
    </row>
    <row r="519" spans="1:12" ht="103.5" customHeight="1">
      <c r="A519" s="28" t="s">
        <v>42</v>
      </c>
      <c r="B519" s="27" t="s">
        <v>182</v>
      </c>
      <c r="C519" s="26" t="s">
        <v>7</v>
      </c>
      <c r="D519" s="87">
        <f>D520</f>
        <v>635</v>
      </c>
      <c r="E519" s="22"/>
      <c r="F519" s="22"/>
      <c r="G519" s="76"/>
      <c r="H519" s="77"/>
      <c r="I519" s="77"/>
      <c r="J519" s="87">
        <f t="shared" si="210"/>
        <v>1020.2</v>
      </c>
      <c r="K519" s="87">
        <f t="shared" si="210"/>
        <v>600.66</v>
      </c>
      <c r="L519" s="74">
        <f t="shared" si="178"/>
        <v>58.876690844932355</v>
      </c>
    </row>
    <row r="520" spans="1:12" ht="42.75" customHeight="1">
      <c r="A520" s="4" t="s">
        <v>9</v>
      </c>
      <c r="B520" s="27" t="s">
        <v>182</v>
      </c>
      <c r="C520" s="26">
        <v>200</v>
      </c>
      <c r="D520" s="87">
        <f>138+30+300+95+72</f>
        <v>635</v>
      </c>
      <c r="E520" s="22"/>
      <c r="F520" s="22"/>
      <c r="G520" s="76"/>
      <c r="H520" s="77"/>
      <c r="I520" s="77"/>
      <c r="J520" s="72">
        <v>1020.2</v>
      </c>
      <c r="K520" s="72">
        <v>600.66</v>
      </c>
      <c r="L520" s="74">
        <f t="shared" si="178"/>
        <v>58.876690844932355</v>
      </c>
    </row>
    <row r="521" spans="1:12" ht="42.75" customHeight="1">
      <c r="A521" s="37" t="s">
        <v>455</v>
      </c>
      <c r="B521" s="34" t="s">
        <v>456</v>
      </c>
      <c r="C521" s="35" t="s">
        <v>7</v>
      </c>
      <c r="D521" s="88">
        <f>D522+D525</f>
        <v>0</v>
      </c>
      <c r="E521" s="103"/>
      <c r="F521" s="103"/>
      <c r="G521" s="83"/>
      <c r="H521" s="45"/>
      <c r="I521" s="45"/>
      <c r="J521" s="88">
        <f t="shared" ref="J521:K521" si="211">J522+J525</f>
        <v>886.16000000000008</v>
      </c>
      <c r="K521" s="88">
        <f t="shared" si="211"/>
        <v>564.5</v>
      </c>
      <c r="L521" s="80">
        <f t="shared" si="178"/>
        <v>63.701814570732139</v>
      </c>
    </row>
    <row r="522" spans="1:12" ht="42.75" customHeight="1">
      <c r="A522" s="4" t="s">
        <v>15</v>
      </c>
      <c r="B522" s="27" t="s">
        <v>457</v>
      </c>
      <c r="C522" s="26" t="s">
        <v>7</v>
      </c>
      <c r="D522" s="87">
        <f>D523</f>
        <v>0</v>
      </c>
      <c r="E522" s="22"/>
      <c r="F522" s="22"/>
      <c r="G522" s="76"/>
      <c r="H522" s="77"/>
      <c r="I522" s="77"/>
      <c r="J522" s="87">
        <f>J523+J524</f>
        <v>42.45</v>
      </c>
      <c r="K522" s="87">
        <f>K523+K524</f>
        <v>35.61</v>
      </c>
      <c r="L522" s="74">
        <f t="shared" si="178"/>
        <v>83.886925795052989</v>
      </c>
    </row>
    <row r="523" spans="1:12" ht="97.5" customHeight="1">
      <c r="A523" s="19" t="s">
        <v>17</v>
      </c>
      <c r="B523" s="27" t="s">
        <v>457</v>
      </c>
      <c r="C523" s="26">
        <v>100</v>
      </c>
      <c r="D523" s="87">
        <v>0</v>
      </c>
      <c r="E523" s="22"/>
      <c r="F523" s="22"/>
      <c r="G523" s="76"/>
      <c r="H523" s="77"/>
      <c r="I523" s="77"/>
      <c r="J523" s="72">
        <v>27.7</v>
      </c>
      <c r="K523" s="72">
        <v>27.7</v>
      </c>
      <c r="L523" s="74">
        <f t="shared" si="178"/>
        <v>100</v>
      </c>
    </row>
    <row r="524" spans="1:12" ht="43.5" customHeight="1">
      <c r="A524" s="19" t="s">
        <v>9</v>
      </c>
      <c r="B524" s="27" t="s">
        <v>457</v>
      </c>
      <c r="C524" s="26">
        <v>200</v>
      </c>
      <c r="D524" s="87">
        <v>0</v>
      </c>
      <c r="E524" s="22"/>
      <c r="F524" s="22"/>
      <c r="G524" s="76"/>
      <c r="H524" s="77"/>
      <c r="I524" s="77"/>
      <c r="J524" s="72">
        <v>14.75</v>
      </c>
      <c r="K524" s="72">
        <v>7.91</v>
      </c>
      <c r="L524" s="74">
        <f t="shared" si="178"/>
        <v>53.627118644067792</v>
      </c>
    </row>
    <row r="525" spans="1:12" ht="42.75" customHeight="1">
      <c r="A525" s="4" t="s">
        <v>16</v>
      </c>
      <c r="B525" s="27" t="s">
        <v>458</v>
      </c>
      <c r="C525" s="26" t="s">
        <v>7</v>
      </c>
      <c r="D525" s="87">
        <f>D526</f>
        <v>0</v>
      </c>
      <c r="E525" s="22"/>
      <c r="F525" s="22"/>
      <c r="G525" s="76"/>
      <c r="H525" s="77"/>
      <c r="I525" s="77"/>
      <c r="J525" s="87">
        <f t="shared" ref="J525:K525" si="212">J526</f>
        <v>843.71</v>
      </c>
      <c r="K525" s="87">
        <f t="shared" si="212"/>
        <v>528.89</v>
      </c>
      <c r="L525" s="74">
        <f t="shared" si="178"/>
        <v>62.686231050953523</v>
      </c>
    </row>
    <row r="526" spans="1:12" ht="96" customHeight="1">
      <c r="A526" s="19" t="s">
        <v>17</v>
      </c>
      <c r="B526" s="27" t="s">
        <v>458</v>
      </c>
      <c r="C526" s="26">
        <v>100</v>
      </c>
      <c r="D526" s="87">
        <v>0</v>
      </c>
      <c r="E526" s="22"/>
      <c r="F526" s="22"/>
      <c r="G526" s="76"/>
      <c r="H526" s="77"/>
      <c r="I526" s="77"/>
      <c r="J526" s="72">
        <v>843.71</v>
      </c>
      <c r="K526" s="72">
        <v>528.89</v>
      </c>
      <c r="L526" s="74">
        <f t="shared" si="178"/>
        <v>62.686231050953523</v>
      </c>
    </row>
    <row r="527" spans="1:12" ht="58.5" customHeight="1">
      <c r="A527" s="37" t="s">
        <v>306</v>
      </c>
      <c r="B527" s="34" t="s">
        <v>307</v>
      </c>
      <c r="C527" s="35" t="s">
        <v>7</v>
      </c>
      <c r="D527" s="88">
        <f>D528</f>
        <v>50</v>
      </c>
      <c r="E527" s="22"/>
      <c r="F527" s="22"/>
      <c r="G527" s="76"/>
      <c r="H527" s="77"/>
      <c r="I527" s="77"/>
      <c r="J527" s="88">
        <f t="shared" ref="J527:K528" si="213">J528</f>
        <v>50</v>
      </c>
      <c r="K527" s="88">
        <f t="shared" si="213"/>
        <v>10.88</v>
      </c>
      <c r="L527" s="80">
        <f t="shared" si="178"/>
        <v>21.76</v>
      </c>
    </row>
    <row r="528" spans="1:12" ht="75" customHeight="1">
      <c r="A528" s="4" t="s">
        <v>183</v>
      </c>
      <c r="B528" s="27" t="s">
        <v>308</v>
      </c>
      <c r="C528" s="35" t="s">
        <v>7</v>
      </c>
      <c r="D528" s="87">
        <f>D529</f>
        <v>50</v>
      </c>
      <c r="E528" s="22"/>
      <c r="F528" s="22"/>
      <c r="G528" s="76"/>
      <c r="H528" s="77"/>
      <c r="I528" s="77"/>
      <c r="J528" s="87">
        <f t="shared" si="213"/>
        <v>50</v>
      </c>
      <c r="K528" s="87">
        <f t="shared" si="213"/>
        <v>10.88</v>
      </c>
      <c r="L528" s="74">
        <f t="shared" si="178"/>
        <v>21.76</v>
      </c>
    </row>
    <row r="529" spans="1:12" ht="41.25" customHeight="1">
      <c r="A529" s="4" t="s">
        <v>9</v>
      </c>
      <c r="B529" s="27" t="s">
        <v>308</v>
      </c>
      <c r="C529" s="26">
        <v>200</v>
      </c>
      <c r="D529" s="87">
        <v>50</v>
      </c>
      <c r="E529" s="22"/>
      <c r="F529" s="22"/>
      <c r="G529" s="76"/>
      <c r="H529" s="77"/>
      <c r="I529" s="77"/>
      <c r="J529" s="72">
        <v>50</v>
      </c>
      <c r="K529" s="72">
        <v>10.88</v>
      </c>
      <c r="L529" s="74">
        <f t="shared" si="178"/>
        <v>21.76</v>
      </c>
    </row>
    <row r="530" spans="1:12" ht="60.75" customHeight="1">
      <c r="A530" s="37" t="s">
        <v>119</v>
      </c>
      <c r="B530" s="34" t="s">
        <v>120</v>
      </c>
      <c r="C530" s="35" t="s">
        <v>7</v>
      </c>
      <c r="D530" s="88">
        <f>D531</f>
        <v>273.60000000000002</v>
      </c>
      <c r="E530" s="22"/>
      <c r="F530" s="22"/>
      <c r="G530" s="76"/>
      <c r="H530" s="77"/>
      <c r="I530" s="77"/>
      <c r="J530" s="88">
        <f t="shared" ref="J530:K531" si="214">J531</f>
        <v>273.60000000000002</v>
      </c>
      <c r="K530" s="88">
        <f t="shared" si="214"/>
        <v>68.400000000000006</v>
      </c>
      <c r="L530" s="80">
        <f t="shared" si="178"/>
        <v>25</v>
      </c>
    </row>
    <row r="531" spans="1:12" ht="42" customHeight="1">
      <c r="A531" s="4" t="s">
        <v>184</v>
      </c>
      <c r="B531" s="27" t="s">
        <v>121</v>
      </c>
      <c r="C531" s="26" t="s">
        <v>7</v>
      </c>
      <c r="D531" s="87">
        <f>D532</f>
        <v>273.60000000000002</v>
      </c>
      <c r="E531" s="22"/>
      <c r="F531" s="22"/>
      <c r="G531" s="76"/>
      <c r="H531" s="77"/>
      <c r="I531" s="77"/>
      <c r="J531" s="87">
        <f t="shared" si="214"/>
        <v>273.60000000000002</v>
      </c>
      <c r="K531" s="87">
        <f t="shared" si="214"/>
        <v>68.400000000000006</v>
      </c>
      <c r="L531" s="74">
        <f t="shared" si="178"/>
        <v>25</v>
      </c>
    </row>
    <row r="532" spans="1:12" ht="45" customHeight="1">
      <c r="A532" s="4" t="s">
        <v>9</v>
      </c>
      <c r="B532" s="27" t="s">
        <v>121</v>
      </c>
      <c r="C532" s="26">
        <v>200</v>
      </c>
      <c r="D532" s="87">
        <v>273.60000000000002</v>
      </c>
      <c r="E532" s="22"/>
      <c r="F532" s="22"/>
      <c r="G532" s="76"/>
      <c r="H532" s="77"/>
      <c r="I532" s="77"/>
      <c r="J532" s="72">
        <v>273.60000000000002</v>
      </c>
      <c r="K532" s="72">
        <v>68.400000000000006</v>
      </c>
      <c r="L532" s="74">
        <f t="shared" si="178"/>
        <v>25</v>
      </c>
    </row>
    <row r="533" spans="1:12" ht="44.25" customHeight="1">
      <c r="A533" s="37" t="s">
        <v>311</v>
      </c>
      <c r="B533" s="34" t="s">
        <v>312</v>
      </c>
      <c r="C533" s="35" t="s">
        <v>7</v>
      </c>
      <c r="D533" s="88">
        <f>D534</f>
        <v>12367.99</v>
      </c>
      <c r="E533" s="22"/>
      <c r="F533" s="22"/>
      <c r="G533" s="76"/>
      <c r="H533" s="77"/>
      <c r="I533" s="77"/>
      <c r="J533" s="88">
        <f t="shared" ref="J533:K533" si="215">J534</f>
        <v>19832.260000000002</v>
      </c>
      <c r="K533" s="88">
        <f t="shared" si="215"/>
        <v>12583.050000000001</v>
      </c>
      <c r="L533" s="80">
        <f t="shared" si="178"/>
        <v>63.447383202922914</v>
      </c>
    </row>
    <row r="534" spans="1:12" ht="40.5" customHeight="1">
      <c r="A534" s="4" t="s">
        <v>313</v>
      </c>
      <c r="B534" s="27" t="s">
        <v>314</v>
      </c>
      <c r="C534" s="26" t="s">
        <v>7</v>
      </c>
      <c r="D534" s="87">
        <f>D535+D536+D537</f>
        <v>12367.99</v>
      </c>
      <c r="E534" s="22"/>
      <c r="F534" s="22"/>
      <c r="G534" s="76"/>
      <c r="H534" s="77"/>
      <c r="I534" s="77"/>
      <c r="J534" s="87">
        <f t="shared" ref="J534:K534" si="216">J535+J536+J537</f>
        <v>19832.260000000002</v>
      </c>
      <c r="K534" s="87">
        <f t="shared" si="216"/>
        <v>12583.050000000001</v>
      </c>
      <c r="L534" s="74">
        <f t="shared" si="178"/>
        <v>63.447383202922914</v>
      </c>
    </row>
    <row r="535" spans="1:12" ht="95.25" customHeight="1">
      <c r="A535" s="19" t="s">
        <v>17</v>
      </c>
      <c r="B535" s="27" t="s">
        <v>314</v>
      </c>
      <c r="C535" s="26">
        <v>100</v>
      </c>
      <c r="D535" s="87">
        <v>9626.69</v>
      </c>
      <c r="E535" s="22"/>
      <c r="F535" s="22"/>
      <c r="G535" s="76"/>
      <c r="H535" s="77"/>
      <c r="I535" s="77"/>
      <c r="J535" s="79">
        <v>16365.87</v>
      </c>
      <c r="K535" s="79">
        <v>10589.75</v>
      </c>
      <c r="L535" s="74">
        <f t="shared" si="178"/>
        <v>64.706306478054628</v>
      </c>
    </row>
    <row r="536" spans="1:12" ht="43.5" customHeight="1">
      <c r="A536" s="4" t="s">
        <v>9</v>
      </c>
      <c r="B536" s="27" t="s">
        <v>314</v>
      </c>
      <c r="C536" s="26">
        <v>200</v>
      </c>
      <c r="D536" s="87">
        <v>2460.6999999999998</v>
      </c>
      <c r="E536" s="22"/>
      <c r="F536" s="22"/>
      <c r="G536" s="76"/>
      <c r="H536" s="77"/>
      <c r="I536" s="77"/>
      <c r="J536" s="79">
        <v>2952.25</v>
      </c>
      <c r="K536" s="72">
        <v>1703.1</v>
      </c>
      <c r="L536" s="74">
        <f t="shared" si="178"/>
        <v>57.688203912270296</v>
      </c>
    </row>
    <row r="537" spans="1:12" ht="25.5" customHeight="1">
      <c r="A537" s="4" t="s">
        <v>11</v>
      </c>
      <c r="B537" s="27" t="s">
        <v>314</v>
      </c>
      <c r="C537" s="26">
        <v>800</v>
      </c>
      <c r="D537" s="87">
        <v>280.60000000000002</v>
      </c>
      <c r="E537" s="22"/>
      <c r="F537" s="22"/>
      <c r="G537" s="76"/>
      <c r="H537" s="77"/>
      <c r="I537" s="77"/>
      <c r="J537" s="72">
        <v>514.14</v>
      </c>
      <c r="K537" s="72">
        <v>290.2</v>
      </c>
      <c r="L537" s="74">
        <f t="shared" si="178"/>
        <v>56.443770179328588</v>
      </c>
    </row>
    <row r="538" spans="1:12" ht="45.75" customHeight="1">
      <c r="A538" s="37" t="s">
        <v>459</v>
      </c>
      <c r="B538" s="34" t="s">
        <v>460</v>
      </c>
      <c r="C538" s="35" t="s">
        <v>7</v>
      </c>
      <c r="D538" s="88">
        <f>D539</f>
        <v>0</v>
      </c>
      <c r="E538" s="103"/>
      <c r="F538" s="103"/>
      <c r="G538" s="83"/>
      <c r="H538" s="45"/>
      <c r="I538" s="45"/>
      <c r="J538" s="88">
        <f t="shared" ref="J538:K538" si="217">J539</f>
        <v>483.07</v>
      </c>
      <c r="K538" s="88">
        <f t="shared" si="217"/>
        <v>330.92999999999995</v>
      </c>
      <c r="L538" s="80">
        <f t="shared" si="178"/>
        <v>68.505599602542063</v>
      </c>
    </row>
    <row r="539" spans="1:12" ht="43.5" customHeight="1">
      <c r="A539" s="4" t="s">
        <v>448</v>
      </c>
      <c r="B539" s="27" t="s">
        <v>461</v>
      </c>
      <c r="C539" s="26" t="s">
        <v>7</v>
      </c>
      <c r="D539" s="87">
        <f>D540+D541</f>
        <v>0</v>
      </c>
      <c r="E539" s="22"/>
      <c r="F539" s="22"/>
      <c r="G539" s="76"/>
      <c r="H539" s="77"/>
      <c r="I539" s="77"/>
      <c r="J539" s="87">
        <f t="shared" ref="J539:K539" si="218">J540+J541</f>
        <v>483.07</v>
      </c>
      <c r="K539" s="87">
        <f t="shared" si="218"/>
        <v>330.92999999999995</v>
      </c>
      <c r="L539" s="74">
        <f t="shared" ref="L539:L541" si="219">K539/J539*100</f>
        <v>68.505599602542063</v>
      </c>
    </row>
    <row r="540" spans="1:12" ht="44.25" customHeight="1">
      <c r="A540" s="4" t="s">
        <v>9</v>
      </c>
      <c r="B540" s="27" t="s">
        <v>461</v>
      </c>
      <c r="C540" s="26">
        <v>200</v>
      </c>
      <c r="D540" s="87">
        <v>0</v>
      </c>
      <c r="E540" s="22"/>
      <c r="F540" s="22"/>
      <c r="G540" s="76"/>
      <c r="H540" s="77"/>
      <c r="I540" s="77"/>
      <c r="J540" s="72">
        <v>423.67</v>
      </c>
      <c r="K540" s="79">
        <v>279.52999999999997</v>
      </c>
      <c r="L540" s="74">
        <f t="shared" si="219"/>
        <v>65.97823777940377</v>
      </c>
    </row>
    <row r="541" spans="1:12" ht="25.5" customHeight="1">
      <c r="A541" s="4" t="s">
        <v>11</v>
      </c>
      <c r="B541" s="27" t="s">
        <v>461</v>
      </c>
      <c r="C541" s="26">
        <v>800</v>
      </c>
      <c r="D541" s="87">
        <v>0</v>
      </c>
      <c r="E541" s="22"/>
      <c r="F541" s="22"/>
      <c r="G541" s="76"/>
      <c r="H541" s="77"/>
      <c r="I541" s="77"/>
      <c r="J541" s="72">
        <v>59.4</v>
      </c>
      <c r="K541" s="72">
        <v>51.4</v>
      </c>
      <c r="L541" s="74">
        <f t="shared" si="219"/>
        <v>86.531986531986533</v>
      </c>
    </row>
    <row r="542" spans="1:12" ht="25.5" customHeight="1">
      <c r="A542" s="37" t="s">
        <v>513</v>
      </c>
      <c r="B542" s="34" t="s">
        <v>514</v>
      </c>
      <c r="C542" s="35" t="s">
        <v>7</v>
      </c>
      <c r="D542" s="88">
        <f>D543</f>
        <v>0</v>
      </c>
      <c r="E542" s="103"/>
      <c r="F542" s="103"/>
      <c r="G542" s="83"/>
      <c r="H542" s="45"/>
      <c r="I542" s="45"/>
      <c r="J542" s="88">
        <f t="shared" ref="J542:K542" si="220">J543</f>
        <v>4284.42</v>
      </c>
      <c r="K542" s="88">
        <f t="shared" si="220"/>
        <v>1016.38</v>
      </c>
      <c r="L542" s="80">
        <f t="shared" ref="L542:L546" si="221">K542/J542*100</f>
        <v>23.722697588004909</v>
      </c>
    </row>
    <row r="543" spans="1:12" ht="60.75" customHeight="1">
      <c r="A543" s="4" t="s">
        <v>515</v>
      </c>
      <c r="B543" s="27" t="s">
        <v>516</v>
      </c>
      <c r="C543" s="35" t="s">
        <v>7</v>
      </c>
      <c r="D543" s="87">
        <f>D544+D547</f>
        <v>0</v>
      </c>
      <c r="E543" s="22"/>
      <c r="F543" s="22"/>
      <c r="G543" s="76"/>
      <c r="H543" s="77"/>
      <c r="I543" s="77"/>
      <c r="J543" s="87">
        <f t="shared" ref="J543:K543" si="222">J544+J547</f>
        <v>4284.42</v>
      </c>
      <c r="K543" s="87">
        <f t="shared" si="222"/>
        <v>1016.38</v>
      </c>
      <c r="L543" s="74">
        <f t="shared" si="221"/>
        <v>23.722697588004909</v>
      </c>
    </row>
    <row r="544" spans="1:12" ht="42" customHeight="1">
      <c r="A544" s="4" t="s">
        <v>517</v>
      </c>
      <c r="B544" s="27" t="s">
        <v>518</v>
      </c>
      <c r="C544" s="35" t="s">
        <v>7</v>
      </c>
      <c r="D544" s="87">
        <f>D545+D546</f>
        <v>0</v>
      </c>
      <c r="E544" s="22"/>
      <c r="F544" s="22"/>
      <c r="G544" s="76"/>
      <c r="H544" s="77"/>
      <c r="I544" s="77"/>
      <c r="J544" s="87">
        <f t="shared" ref="J544:K544" si="223">J545+J546</f>
        <v>1052.1499999999999</v>
      </c>
      <c r="K544" s="87">
        <f t="shared" si="223"/>
        <v>1016.38</v>
      </c>
      <c r="L544" s="74">
        <f t="shared" si="221"/>
        <v>96.600294634795432</v>
      </c>
    </row>
    <row r="545" spans="1:12" ht="99" customHeight="1">
      <c r="A545" s="19" t="s">
        <v>17</v>
      </c>
      <c r="B545" s="27" t="s">
        <v>518</v>
      </c>
      <c r="C545" s="26">
        <v>100</v>
      </c>
      <c r="D545" s="87">
        <v>0</v>
      </c>
      <c r="E545" s="22"/>
      <c r="F545" s="22"/>
      <c r="G545" s="76"/>
      <c r="H545" s="77"/>
      <c r="I545" s="77"/>
      <c r="J545" s="72">
        <v>16.78</v>
      </c>
      <c r="K545" s="72">
        <v>0</v>
      </c>
      <c r="L545" s="74">
        <v>0</v>
      </c>
    </row>
    <row r="546" spans="1:12" ht="51" customHeight="1">
      <c r="A546" s="4" t="s">
        <v>9</v>
      </c>
      <c r="B546" s="27" t="s">
        <v>518</v>
      </c>
      <c r="C546" s="26">
        <v>200</v>
      </c>
      <c r="D546" s="87">
        <v>0</v>
      </c>
      <c r="E546" s="22"/>
      <c r="F546" s="22"/>
      <c r="G546" s="76"/>
      <c r="H546" s="77"/>
      <c r="I546" s="77"/>
      <c r="J546" s="72">
        <v>1035.3699999999999</v>
      </c>
      <c r="K546" s="72">
        <v>1016.38</v>
      </c>
      <c r="L546" s="74">
        <f t="shared" si="221"/>
        <v>98.165873069530704</v>
      </c>
    </row>
    <row r="547" spans="1:12" ht="45" customHeight="1">
      <c r="A547" s="4" t="s">
        <v>519</v>
      </c>
      <c r="B547" s="27" t="s">
        <v>520</v>
      </c>
      <c r="C547" s="35" t="s">
        <v>7</v>
      </c>
      <c r="D547" s="87">
        <f>D548</f>
        <v>0</v>
      </c>
      <c r="E547" s="22"/>
      <c r="F547" s="22"/>
      <c r="G547" s="76"/>
      <c r="H547" s="77"/>
      <c r="I547" s="77"/>
      <c r="J547" s="87">
        <f t="shared" ref="J547:K547" si="224">J548</f>
        <v>3232.27</v>
      </c>
      <c r="K547" s="87">
        <f t="shared" si="224"/>
        <v>0</v>
      </c>
      <c r="L547" s="74">
        <v>0</v>
      </c>
    </row>
    <row r="548" spans="1:12" ht="25.5" customHeight="1">
      <c r="A548" s="4" t="s">
        <v>11</v>
      </c>
      <c r="B548" s="27" t="s">
        <v>520</v>
      </c>
      <c r="C548" s="26">
        <v>800</v>
      </c>
      <c r="D548" s="87">
        <v>0</v>
      </c>
      <c r="E548" s="22"/>
      <c r="F548" s="22"/>
      <c r="G548" s="76"/>
      <c r="H548" s="77"/>
      <c r="I548" s="77"/>
      <c r="J548" s="72">
        <v>3232.27</v>
      </c>
      <c r="K548" s="72">
        <v>0</v>
      </c>
      <c r="L548" s="74">
        <v>0</v>
      </c>
    </row>
    <row r="549" spans="1:12" ht="19.149999999999999" customHeight="1">
      <c r="A549" s="44" t="s">
        <v>13</v>
      </c>
      <c r="B549" s="45"/>
      <c r="C549" s="45"/>
      <c r="D549" s="105">
        <f>D9+D13+D27+D38+D62+D98+D104+D145+D152+D222+D275+D279+D307+D318+D411+D420+D439+D518+D527+D530+D533+D515+D538</f>
        <v>1461336.94</v>
      </c>
      <c r="E549" s="106" t="e">
        <f>E9+E165+E182+#REF!+#REF!+#REF!+#REF!+#REF!+E420+E439+#REF!+#REF!+#REF!</f>
        <v>#REF!</v>
      </c>
      <c r="F549" s="106" t="e">
        <f>F9+F165+F182+#REF!+#REF!+#REF!+#REF!+#REF!+F420+F439+#REF!+#REF!+#REF!</f>
        <v>#REF!</v>
      </c>
      <c r="G549" s="76"/>
      <c r="H549" s="77"/>
      <c r="I549" s="77"/>
      <c r="J549" s="105">
        <f>J9+J13+J27+J38+J62+J98+J104+J145+J152+J222+J275+J279+J307+J318+J411+J420+J439+J518+J527+J530+J533+J515+J538+J521+J512+J542</f>
        <v>1847047.8900000001</v>
      </c>
      <c r="K549" s="105">
        <f>K9+K13+K27+K38+K62+K98+K104+K145+K152+K222+K275+K279+K307+K318+K411+K420+K439+K518+K527+K530+K533+K515+K538+K521+K512+K542</f>
        <v>1188643.7399999995</v>
      </c>
      <c r="L549" s="80">
        <f t="shared" ref="L549" si="225">K549/J549*100</f>
        <v>64.35370444022432</v>
      </c>
    </row>
    <row r="550" spans="1:12" ht="16.899999999999999" customHeight="1">
      <c r="D550" s="107"/>
      <c r="E550" s="107"/>
      <c r="F550" s="107"/>
      <c r="G550" s="76"/>
      <c r="H550" s="77"/>
      <c r="I550" s="77"/>
      <c r="J550" s="77"/>
      <c r="K550" s="77"/>
      <c r="L550" s="77"/>
    </row>
    <row r="551" spans="1:12">
      <c r="A551" s="116" t="s">
        <v>12</v>
      </c>
      <c r="B551" s="117"/>
      <c r="C551" s="117"/>
      <c r="D551" s="117"/>
      <c r="E551" s="117"/>
      <c r="F551" s="117"/>
      <c r="G551" s="3"/>
    </row>
    <row r="552" spans="1:12">
      <c r="G552" s="1"/>
    </row>
  </sheetData>
  <autoFilter ref="A8:J552"/>
  <mergeCells count="9">
    <mergeCell ref="J6:J7"/>
    <mergeCell ref="A2:L2"/>
    <mergeCell ref="A3:L3"/>
    <mergeCell ref="A551:F551"/>
    <mergeCell ref="A6:A7"/>
    <mergeCell ref="C6:C7"/>
    <mergeCell ref="E6:F6"/>
    <mergeCell ref="B6:B7"/>
    <mergeCell ref="D6:D7"/>
  </mergeCells>
  <phoneticPr fontId="3" type="noConversion"/>
  <pageMargins left="0.39370078740157483" right="0.39370078740157483" top="0.67" bottom="0.78740157480314965" header="0.51181102362204722" footer="0.51181102362204722"/>
  <pageSetup paperSize="9" scale="91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2018-05-23T13:10:04Z</cp:lastPrinted>
  <dcterms:created xsi:type="dcterms:W3CDTF">2013-10-16T11:38:15Z</dcterms:created>
  <dcterms:modified xsi:type="dcterms:W3CDTF">2018-11-06T12:09:44Z</dcterms:modified>
</cp:coreProperties>
</file>