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40"/>
  </bookViews>
  <sheets>
    <sheet name="Приложение 8" sheetId="8" r:id="rId1"/>
  </sheets>
  <definedNames>
    <definedName name="_xlnm._FilterDatabase" localSheetId="0" hidden="1">'Приложение 8'!$A$17:$K$498</definedName>
    <definedName name="_xlnm.Print_Titles" localSheetId="0">'Приложение 8'!$17:$17</definedName>
    <definedName name="_xlnm.Print_Area" localSheetId="0">'Приложение 8'!$A$1:$E$497</definedName>
  </definedNames>
  <calcPr calcId="125725"/>
</workbook>
</file>

<file path=xl/calcChain.xml><?xml version="1.0" encoding="utf-8"?>
<calcChain xmlns="http://schemas.openxmlformats.org/spreadsheetml/2006/main">
  <c r="E355" i="8"/>
  <c r="D355"/>
  <c r="E311"/>
  <c r="D311"/>
  <c r="E329"/>
  <c r="D329"/>
  <c r="E335"/>
  <c r="D335"/>
  <c r="E331"/>
  <c r="D331"/>
  <c r="E333" l="1"/>
  <c r="D333"/>
  <c r="E60"/>
  <c r="E59" s="1"/>
  <c r="E58" s="1"/>
  <c r="D60"/>
  <c r="D59" s="1"/>
  <c r="D58" s="1"/>
  <c r="E81" l="1"/>
  <c r="E79"/>
  <c r="E77"/>
  <c r="D81"/>
  <c r="D79"/>
  <c r="D77"/>
  <c r="E267"/>
  <c r="E269"/>
  <c r="E271"/>
  <c r="D269"/>
  <c r="D271"/>
  <c r="D267"/>
  <c r="E266" l="1"/>
  <c r="D76"/>
  <c r="D266"/>
  <c r="E76"/>
  <c r="D42" l="1"/>
  <c r="D40"/>
  <c r="D38"/>
  <c r="E38"/>
  <c r="E40"/>
  <c r="E42"/>
  <c r="D37" l="1"/>
  <c r="E37"/>
  <c r="E146" l="1"/>
  <c r="E150"/>
  <c r="D150"/>
  <c r="D146"/>
  <c r="D468" l="1"/>
  <c r="E468"/>
  <c r="E476" l="1"/>
  <c r="E475" s="1"/>
  <c r="D476"/>
  <c r="D475" s="1"/>
  <c r="E161" l="1"/>
  <c r="E160" s="1"/>
  <c r="D161"/>
  <c r="D160" s="1"/>
  <c r="E154"/>
  <c r="E153" s="1"/>
  <c r="D154"/>
  <c r="D153" s="1"/>
  <c r="E148"/>
  <c r="E145" s="1"/>
  <c r="D148"/>
  <c r="D145" s="1"/>
  <c r="E143"/>
  <c r="E142" s="1"/>
  <c r="D143"/>
  <c r="D142" s="1"/>
  <c r="E136"/>
  <c r="E134" s="1"/>
  <c r="E133" s="1"/>
  <c r="D136"/>
  <c r="D134" s="1"/>
  <c r="D133" s="1"/>
  <c r="E113"/>
  <c r="D113"/>
  <c r="E87"/>
  <c r="D87"/>
  <c r="E74"/>
  <c r="D74"/>
  <c r="E85"/>
  <c r="D85"/>
  <c r="D84" l="1"/>
  <c r="E84"/>
  <c r="E83" s="1"/>
  <c r="D452"/>
  <c r="E256"/>
  <c r="D451" l="1"/>
  <c r="E455"/>
  <c r="E166" l="1"/>
  <c r="D166"/>
  <c r="E169"/>
  <c r="D169"/>
  <c r="E438"/>
  <c r="D438"/>
  <c r="E436"/>
  <c r="D436"/>
  <c r="E435"/>
  <c r="D435"/>
  <c r="D464" l="1"/>
  <c r="D463" s="1"/>
  <c r="D461"/>
  <c r="D459"/>
  <c r="D442"/>
  <c r="D439"/>
  <c r="D437"/>
  <c r="D433"/>
  <c r="D430"/>
  <c r="D428"/>
  <c r="D168"/>
  <c r="D167" s="1"/>
  <c r="D165"/>
  <c r="D164" s="1"/>
  <c r="D158"/>
  <c r="D157" s="1"/>
  <c r="D156" s="1"/>
  <c r="D140"/>
  <c r="D139" s="1"/>
  <c r="D138" s="1"/>
  <c r="D132"/>
  <c r="D163" l="1"/>
  <c r="D432"/>
  <c r="D131"/>
  <c r="D427"/>
  <c r="D455"/>
  <c r="D404"/>
  <c r="D400"/>
  <c r="E479"/>
  <c r="E478" s="1"/>
  <c r="D479"/>
  <c r="D478" s="1"/>
  <c r="D399" l="1"/>
  <c r="D398" s="1"/>
  <c r="D256"/>
  <c r="D396"/>
  <c r="D390"/>
  <c r="D388"/>
  <c r="D382"/>
  <c r="D380"/>
  <c r="D376"/>
  <c r="D371"/>
  <c r="D368"/>
  <c r="D365"/>
  <c r="D364" s="1"/>
  <c r="D360"/>
  <c r="D358"/>
  <c r="D349"/>
  <c r="D348" s="1"/>
  <c r="D346"/>
  <c r="D345" s="1"/>
  <c r="D342"/>
  <c r="D337"/>
  <c r="D324"/>
  <c r="D323" s="1"/>
  <c r="D320"/>
  <c r="D313"/>
  <c r="D316"/>
  <c r="D307"/>
  <c r="D306" s="1"/>
  <c r="D229"/>
  <c r="D228" s="1"/>
  <c r="D225"/>
  <c r="D223"/>
  <c r="D219"/>
  <c r="D216"/>
  <c r="D213"/>
  <c r="D210"/>
  <c r="D207"/>
  <c r="D205"/>
  <c r="D201"/>
  <c r="D198"/>
  <c r="D195"/>
  <c r="D192"/>
  <c r="D189"/>
  <c r="D187"/>
  <c r="D184"/>
  <c r="D181"/>
  <c r="D178"/>
  <c r="D175"/>
  <c r="D172"/>
  <c r="D34"/>
  <c r="D30"/>
  <c r="D27"/>
  <c r="D26" s="1"/>
  <c r="D24"/>
  <c r="D23" s="1"/>
  <c r="D292"/>
  <c r="D291" s="1"/>
  <c r="D287"/>
  <c r="D286" s="1"/>
  <c r="D284"/>
  <c r="D283" s="1"/>
  <c r="D279"/>
  <c r="D275"/>
  <c r="D274" s="1"/>
  <c r="D273" s="1"/>
  <c r="D262"/>
  <c r="D260"/>
  <c r="D249"/>
  <c r="D253"/>
  <c r="D244"/>
  <c r="D246"/>
  <c r="D240"/>
  <c r="D242"/>
  <c r="D237"/>
  <c r="D235"/>
  <c r="D488"/>
  <c r="D487" s="1"/>
  <c r="D483"/>
  <c r="D482" s="1"/>
  <c r="D481" s="1"/>
  <c r="D115"/>
  <c r="D123"/>
  <c r="D122" s="1"/>
  <c r="D120"/>
  <c r="D119" s="1"/>
  <c r="D117"/>
  <c r="D109"/>
  <c r="D107"/>
  <c r="D103"/>
  <c r="D99"/>
  <c r="D98" s="1"/>
  <c r="D96"/>
  <c r="D95" s="1"/>
  <c r="D92"/>
  <c r="D91" s="1"/>
  <c r="D90" s="1"/>
  <c r="D83"/>
  <c r="D72"/>
  <c r="D68"/>
  <c r="D67" s="1"/>
  <c r="D66" s="1"/>
  <c r="D64"/>
  <c r="D63" s="1"/>
  <c r="D62" s="1"/>
  <c r="D55"/>
  <c r="D54" s="1"/>
  <c r="D53"/>
  <c r="D52" s="1"/>
  <c r="D51" s="1"/>
  <c r="D46"/>
  <c r="D45" s="1"/>
  <c r="D44" s="1"/>
  <c r="D491"/>
  <c r="D490" s="1"/>
  <c r="D485"/>
  <c r="D484" s="1"/>
  <c r="D127"/>
  <c r="D126" s="1"/>
  <c r="D125" s="1"/>
  <c r="D20"/>
  <c r="D19" s="1"/>
  <c r="D18" s="1"/>
  <c r="D473"/>
  <c r="D465"/>
  <c r="D453"/>
  <c r="D234" l="1"/>
  <c r="D94"/>
  <c r="D102"/>
  <c r="D112"/>
  <c r="D101" s="1"/>
  <c r="D89" s="1"/>
  <c r="D239"/>
  <c r="D71"/>
  <c r="D70" s="1"/>
  <c r="D57" s="1"/>
  <c r="D50"/>
  <c r="D36" s="1"/>
  <c r="D248"/>
  <c r="D255"/>
  <c r="D29"/>
  <c r="D22" s="1"/>
  <c r="D375"/>
  <c r="D357"/>
  <c r="D204"/>
  <c r="D222"/>
  <c r="D367"/>
  <c r="D171"/>
  <c r="D170" s="1"/>
  <c r="D278"/>
  <c r="D277" s="1"/>
  <c r="D233"/>
  <c r="D470"/>
  <c r="D450" s="1"/>
  <c r="D448"/>
  <c r="D447" s="1"/>
  <c r="D445"/>
  <c r="D444" s="1"/>
  <c r="D393"/>
  <c r="D387" s="1"/>
  <c r="D302"/>
  <c r="D300"/>
  <c r="D296"/>
  <c r="D421"/>
  <c r="D420" s="1"/>
  <c r="D418"/>
  <c r="D414"/>
  <c r="D409"/>
  <c r="D411"/>
  <c r="E452"/>
  <c r="E451" s="1"/>
  <c r="E158"/>
  <c r="E157" s="1"/>
  <c r="E156" s="1"/>
  <c r="E464"/>
  <c r="E463" s="1"/>
  <c r="E168"/>
  <c r="E167" s="1"/>
  <c r="E132"/>
  <c r="E165"/>
  <c r="E164" s="1"/>
  <c r="E163" s="1"/>
  <c r="E55"/>
  <c r="E54" s="1"/>
  <c r="E53"/>
  <c r="E140"/>
  <c r="E139" s="1"/>
  <c r="E138" s="1"/>
  <c r="E483"/>
  <c r="E72"/>
  <c r="E461"/>
  <c r="E439"/>
  <c r="E491"/>
  <c r="E490" s="1"/>
  <c r="E404"/>
  <c r="E400"/>
  <c r="E292"/>
  <c r="E291" s="1"/>
  <c r="E287"/>
  <c r="E286" s="1"/>
  <c r="E284"/>
  <c r="E283" s="1"/>
  <c r="E279"/>
  <c r="E275"/>
  <c r="E274" s="1"/>
  <c r="E273" s="1"/>
  <c r="E262"/>
  <c r="E260"/>
  <c r="E207"/>
  <c r="E189"/>
  <c r="E117"/>
  <c r="E92"/>
  <c r="E91" s="1"/>
  <c r="E90" s="1"/>
  <c r="E64"/>
  <c r="E34"/>
  <c r="E30"/>
  <c r="E27"/>
  <c r="E26" s="1"/>
  <c r="E24"/>
  <c r="E23" s="1"/>
  <c r="E52"/>
  <c r="E51" s="1"/>
  <c r="E46"/>
  <c r="E45" s="1"/>
  <c r="E44" s="1"/>
  <c r="E296"/>
  <c r="E485"/>
  <c r="E484" s="1"/>
  <c r="E201"/>
  <c r="D426" l="1"/>
  <c r="D305"/>
  <c r="E131"/>
  <c r="E71"/>
  <c r="E70" s="1"/>
  <c r="D408"/>
  <c r="D413"/>
  <c r="D295"/>
  <c r="D294" s="1"/>
  <c r="E50"/>
  <c r="E36" s="1"/>
  <c r="E399"/>
  <c r="E398" s="1"/>
  <c r="E278"/>
  <c r="E277" s="1"/>
  <c r="E255"/>
  <c r="E29"/>
  <c r="E22" s="1"/>
  <c r="E219"/>
  <c r="E349"/>
  <c r="E348" s="1"/>
  <c r="E68"/>
  <c r="E67" s="1"/>
  <c r="E66" s="1"/>
  <c r="E433"/>
  <c r="E437"/>
  <c r="E442"/>
  <c r="E430"/>
  <c r="E428"/>
  <c r="E445"/>
  <c r="E444" s="1"/>
  <c r="E448"/>
  <c r="E447" s="1"/>
  <c r="E453"/>
  <c r="E459"/>
  <c r="E465"/>
  <c r="E470"/>
  <c r="E473"/>
  <c r="E20"/>
  <c r="E19" s="1"/>
  <c r="E18" s="1"/>
  <c r="E96"/>
  <c r="E95" s="1"/>
  <c r="E99"/>
  <c r="E98" s="1"/>
  <c r="E103"/>
  <c r="E107"/>
  <c r="E109"/>
  <c r="E115"/>
  <c r="E112" s="1"/>
  <c r="E120"/>
  <c r="E119" s="1"/>
  <c r="E123"/>
  <c r="E122" s="1"/>
  <c r="E127"/>
  <c r="E126" s="1"/>
  <c r="E125" s="1"/>
  <c r="E172"/>
  <c r="E175"/>
  <c r="E178"/>
  <c r="E181"/>
  <c r="E184"/>
  <c r="E187"/>
  <c r="E192"/>
  <c r="E195"/>
  <c r="E198"/>
  <c r="E205"/>
  <c r="E210"/>
  <c r="E213"/>
  <c r="E216"/>
  <c r="E223"/>
  <c r="E225"/>
  <c r="E229"/>
  <c r="E228" s="1"/>
  <c r="E235"/>
  <c r="E240"/>
  <c r="E242"/>
  <c r="E244"/>
  <c r="E246"/>
  <c r="E249"/>
  <c r="E253"/>
  <c r="E237"/>
  <c r="E300"/>
  <c r="E302"/>
  <c r="E307"/>
  <c r="E316"/>
  <c r="E320"/>
  <c r="E313"/>
  <c r="E324"/>
  <c r="E337"/>
  <c r="E342"/>
  <c r="E346"/>
  <c r="E345" s="1"/>
  <c r="E360"/>
  <c r="E358"/>
  <c r="E365"/>
  <c r="E364" s="1"/>
  <c r="E368"/>
  <c r="E371"/>
  <c r="E376"/>
  <c r="E380"/>
  <c r="E382"/>
  <c r="E388"/>
  <c r="E390"/>
  <c r="E393"/>
  <c r="E396"/>
  <c r="E409"/>
  <c r="E411"/>
  <c r="E414"/>
  <c r="E418"/>
  <c r="E421"/>
  <c r="E482"/>
  <c r="E481" s="1"/>
  <c r="E488"/>
  <c r="E487" s="1"/>
  <c r="K183"/>
  <c r="J183"/>
  <c r="I183"/>
  <c r="H183"/>
  <c r="G97"/>
  <c r="G91"/>
  <c r="G65"/>
  <c r="F186"/>
  <c r="G186"/>
  <c r="F184"/>
  <c r="G184"/>
  <c r="F194"/>
  <c r="G194"/>
  <c r="F97"/>
  <c r="F91"/>
  <c r="F65"/>
  <c r="F177"/>
  <c r="F174"/>
  <c r="F187"/>
  <c r="F200"/>
  <c r="F199" s="1"/>
  <c r="F408"/>
  <c r="F414"/>
  <c r="F418"/>
  <c r="F430"/>
  <c r="F427" s="1"/>
  <c r="F433"/>
  <c r="F437"/>
  <c r="F439"/>
  <c r="F445"/>
  <c r="F447"/>
  <c r="F450"/>
  <c r="F453"/>
  <c r="F466"/>
  <c r="F465" s="1"/>
  <c r="G414"/>
  <c r="G418"/>
  <c r="G192"/>
  <c r="F192"/>
  <c r="G187"/>
  <c r="G197"/>
  <c r="F197"/>
  <c r="G174"/>
  <c r="H174"/>
  <c r="I174"/>
  <c r="J174"/>
  <c r="K174"/>
  <c r="G177"/>
  <c r="G200"/>
  <c r="G199" s="1"/>
  <c r="G466"/>
  <c r="G465" s="1"/>
  <c r="G430"/>
  <c r="G427" s="1"/>
  <c r="G433"/>
  <c r="G437"/>
  <c r="G439"/>
  <c r="G445"/>
  <c r="G447"/>
  <c r="G450"/>
  <c r="G453"/>
  <c r="E323" l="1"/>
  <c r="E306"/>
  <c r="E450"/>
  <c r="E427"/>
  <c r="D407"/>
  <c r="D495" s="1"/>
  <c r="E387"/>
  <c r="E94"/>
  <c r="E204"/>
  <c r="E171"/>
  <c r="E102"/>
  <c r="E63"/>
  <c r="E62" s="1"/>
  <c r="E234"/>
  <c r="E239"/>
  <c r="E295"/>
  <c r="E294" s="1"/>
  <c r="E432"/>
  <c r="E375"/>
  <c r="F173"/>
  <c r="G20"/>
  <c r="F432"/>
  <c r="F426" s="1"/>
  <c r="F413"/>
  <c r="F407" s="1"/>
  <c r="G183"/>
  <c r="G182" s="1"/>
  <c r="E408"/>
  <c r="E222"/>
  <c r="G432"/>
  <c r="G426" s="1"/>
  <c r="E367"/>
  <c r="E248"/>
  <c r="G173"/>
  <c r="G413"/>
  <c r="G407" s="1"/>
  <c r="E420"/>
  <c r="E413"/>
  <c r="E357"/>
  <c r="F20"/>
  <c r="F18" s="1"/>
  <c r="F183"/>
  <c r="F182" s="1"/>
  <c r="E57" l="1"/>
  <c r="E426"/>
  <c r="E233"/>
  <c r="E170"/>
  <c r="G18"/>
  <c r="G495" s="1"/>
  <c r="E305"/>
  <c r="E101"/>
  <c r="E89" s="1"/>
  <c r="F495"/>
  <c r="E407"/>
  <c r="E495" l="1"/>
</calcChain>
</file>

<file path=xl/sharedStrings.xml><?xml version="1.0" encoding="utf-8"?>
<sst xmlns="http://schemas.openxmlformats.org/spreadsheetml/2006/main" count="1212" uniqueCount="483">
  <si>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</si>
  <si>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</si>
  <si>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</si>
  <si>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</si>
  <si>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</si>
  <si>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</si>
  <si>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</si>
  <si>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</si>
  <si>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</si>
  <si>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</si>
  <si>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</si>
  <si>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</si>
  <si>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</si>
  <si>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</si>
  <si>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</si>
  <si>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</si>
  <si>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</si>
  <si>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</si>
  <si>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</si>
  <si>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</si>
  <si>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</si>
  <si>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Резервные фонды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</si>
  <si>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</si>
  <si>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</si>
  <si>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</si>
  <si>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</si>
  <si>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</si>
  <si>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</si>
  <si>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</si>
  <si>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</si>
  <si>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</si>
  <si>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</si>
  <si>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</si>
  <si>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</si>
  <si>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</si>
  <si>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</si>
  <si>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</si>
  <si>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</si>
  <si>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</si>
  <si>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</si>
  <si>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</si>
  <si>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</si>
  <si>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</si>
  <si>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 xml:space="preserve">Организация мероприятий по профилактике терроризма и экстремизма, в т.ч. за счет привлечения казачьих обществ района к участию в мероприятиях по профилактике правонарушений на территории района  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</si>
  <si>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</si>
  <si>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</si>
  <si>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</si>
  <si>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</si>
  <si>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</si>
  <si>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</si>
  <si>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 xml:space="preserve">Мероприятия по развитию муниципальной службы в Советском муниципальном районе </t>
  </si>
  <si>
    <t>01 0 01 20030</t>
  </si>
  <si>
    <t>03 0 00 00000</t>
  </si>
  <si>
    <t>03 0 01 00000</t>
  </si>
  <si>
    <t>04 0 00 00000</t>
  </si>
  <si>
    <t>04 0 01 00000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</si>
  <si>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</si>
  <si>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</si>
  <si>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</si>
  <si>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</si>
  <si>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</si>
  <si>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</si>
  <si>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05 3 00 00000</t>
  </si>
  <si>
    <t>05 3 01 00000</t>
  </si>
  <si>
    <t>05 3 01 10010</t>
  </si>
  <si>
    <t>05 3 01 10020</t>
  </si>
  <si>
    <t>05 3 01 76530</t>
  </si>
  <si>
    <t>05 3 02 00000</t>
  </si>
  <si>
    <t>05 3 02 76540</t>
  </si>
  <si>
    <t>05 3 03 00000</t>
  </si>
  <si>
    <t>05 3 04 00000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</si>
  <si>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</si>
  <si>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</si>
  <si>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</si>
  <si>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</si>
  <si>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</si>
  <si>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</si>
  <si>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</si>
  <si>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</si>
  <si>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</si>
  <si>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</si>
  <si>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</si>
  <si>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</si>
  <si>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10 0 03 00000</t>
  </si>
  <si>
    <t>10 0 03 11010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</si>
  <si>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</si>
  <si>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</si>
  <si>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</si>
  <si>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</si>
  <si>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</si>
  <si>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</si>
  <si>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</si>
  <si>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</si>
  <si>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</si>
  <si>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</si>
  <si>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</si>
  <si>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</si>
  <si>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</si>
  <si>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</si>
  <si>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</si>
  <si>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</si>
  <si>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</si>
  <si>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</si>
  <si>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</si>
  <si>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</si>
  <si>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</si>
  <si>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</si>
  <si>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</si>
  <si>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</si>
  <si>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</si>
  <si>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</si>
  <si>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Организация мероприятий, направленных на противодействие коррупции на территории Советского муниципального района Ставропольского края</t>
  </si>
  <si>
    <t>51 5 00 20040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</si>
  <si>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</si>
  <si>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</si>
  <si>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</si>
  <si>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</si>
  <si>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</si>
  <si>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</si>
  <si>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проведение мероприятий по организации отдыха детей в центре по внешкольной работе с детьми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</si>
  <si>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</si>
  <si>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</si>
  <si>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</si>
  <si>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</si>
  <si>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</si>
  <si>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</si>
  <si>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</si>
  <si>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</si>
  <si>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</si>
  <si>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</si>
  <si>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</si>
  <si>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</si>
  <si>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</si>
  <si>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17 0 03 00000</t>
  </si>
  <si>
    <t>17 0 03 11010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</si>
  <si>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</si>
  <si>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</si>
  <si>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</si>
  <si>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</si>
  <si>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</si>
  <si>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</si>
  <si>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</si>
  <si>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</si>
  <si>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</si>
  <si>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</si>
  <si>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</si>
  <si>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</si>
  <si>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</si>
  <si>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</si>
  <si>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</si>
  <si>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</si>
  <si>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</si>
  <si>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</si>
  <si>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15 0 01 20100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</si>
  <si>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</si>
  <si>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</si>
  <si>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</si>
  <si>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</si>
  <si>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</si>
  <si>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</si>
  <si>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</si>
  <si>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</si>
  <si>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</si>
  <si>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10 0 03 22240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</si>
  <si>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</si>
  <si>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</si>
  <si>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</si>
  <si>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05 3 03 R5438</t>
  </si>
  <si>
    <t>05 3 04 R543В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</si>
  <si>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</si>
  <si>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</si>
  <si>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</si>
  <si>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</si>
  <si>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</si>
  <si>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</si>
  <si>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Компенсация расходов на уплату взноса на капитальный ремонт общего имущества в многоквартирном доме отдельным категориям граждан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</si>
  <si>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</si>
  <si>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</si>
  <si>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</si>
  <si>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10 0 02 R5194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</si>
  <si>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</si>
  <si>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</si>
  <si>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</si>
  <si>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</si>
  <si>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</si>
  <si>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57 0 00 20090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</si>
  <si>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</si>
  <si>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</si>
  <si>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</si>
  <si>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</si>
  <si>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</si>
  <si>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</si>
  <si>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Повышение эффективности муниципальной службы</t>
    </r>
    <r>
      <rPr>
        <b/>
        <sz val="14"/>
        <rFont val="Calibri"/>
        <family val="2"/>
        <charset val="204"/>
      </rPr>
      <t>»</t>
    </r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</si>
  <si>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</si>
  <si>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</si>
  <si>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Ежемесячное пособие на ребенка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</si>
  <si>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</si>
  <si>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</si>
  <si>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Поддержка отрасли культура (комплектование книжных фондов библиотек муниципальных образований за счет средств местного бюджета)</t>
  </si>
  <si>
    <t>10 0 02 L5194</t>
  </si>
  <si>
    <t>Поддержка отрасли культура (комплектование книжных фондов библиотек муниципальных образований)</t>
  </si>
  <si>
    <t>Осуществление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</si>
  <si>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Обеспечение деятельности депутатов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</si>
  <si>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</si>
  <si>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</si>
  <si>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мероприятий, напрвленных на формирование благоприятного инвестиционного имиджа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</si>
  <si>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</si>
  <si>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растенееводства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</si>
  <si>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животноводства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</si>
  <si>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Поддержка малых форм хозяйствования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</si>
  <si>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Обепечение деятельности по предоставлению государственных и муниципальных услуг МФЦ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</si>
  <si>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</si>
  <si>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</si>
  <si>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</si>
  <si>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</si>
  <si>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</si>
  <si>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реализации 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</si>
  <si>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дошкольного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</si>
  <si>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общего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</si>
  <si>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 в центрах по внешкольной работе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</si>
  <si>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 в детско-юношеских спортивных школах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</si>
  <si>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</si>
  <si>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</si>
  <si>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Осуществление управленческих функций по реализации полномочий в области образования и молодежной политики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</si>
  <si>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</si>
  <si>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1.75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МУНИЦИПАЛЬНОЙ СЛУЖБЫ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</si>
  <si>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КРАЯ»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</si>
  <si>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на территории Советского городского округа</t>
    </r>
    <r>
      <rPr>
        <b/>
        <sz val="14"/>
        <rFont val="Calibri"/>
        <family val="2"/>
        <charset val="204"/>
      </rPr>
      <t>»</t>
    </r>
  </si>
  <si>
    <t>03 1 01 00000</t>
  </si>
  <si>
    <t>Расходы на обепечение деятельности (оказание услуг) муниципальных учреждений</t>
  </si>
  <si>
    <t>03 1 01 11010</t>
  </si>
  <si>
    <t>Подпрограмма "Построение и развитие аппаратно-программного комплекса "Безопасный город" на территории Советского городского округа Ставропольского края"</t>
  </si>
  <si>
    <t>03 2 00 00000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</si>
  <si>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</si>
  <si>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03 2 01 00000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</si>
  <si>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</si>
  <si>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03 2 01 20050</t>
  </si>
  <si>
    <t>МУНИЦИПАЛЬНАЯ ПРОГРАММА СОВЕТСКОГО ГОРОДСКОГО ОКРУГА СТАВРОПОЛЬСКОГО КРАЯ «УПРАВЛЕНИЕ И РАСПОРЯЖЕНИЕ ИМУЩЕСТВОМ СОВЕТСКОГО ГОРОДСКОГО ОКРУГА СТАВРОПОЛЬСКОГО КРАЯ»</t>
  </si>
  <si>
    <t>02 0 00 00000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</si>
  <si>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округа"</t>
  </si>
  <si>
    <t>02  1 00 00000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</si>
  <si>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</si>
  <si>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</si>
  <si>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</si>
  <si>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 xml:space="preserve">Оценка недвижимости, признание прав и регулирование отношений по государственной и муниципальной собственности </t>
  </si>
  <si>
    <t>02 2 00 10080</t>
  </si>
  <si>
    <t>02  3 00 00000</t>
  </si>
  <si>
    <t>02 3 00 11010</t>
  </si>
  <si>
    <t>Расходы на выплаты по оплате труда работников органов местного самоуправления</t>
  </si>
  <si>
    <t>02 3 00 11020</t>
  </si>
  <si>
    <t>04 0 01 21420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</si>
  <si>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</si>
  <si>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МУНИЦИПАЛЬНАЯ ПРОГРАММА СОВЕТСКОГО ГОРОДСКОГО ОКРУГА СТАВРОПОЛЬСКОГО КРАЯ «ЭКОНОМИЧЕСКОЕ РАЗВИТИЕ СОВЕТСКОГО ГОРОДСКОГО ОКРУГА СТАВРОПОЛЬСКОГО КРАЯ»</t>
  </si>
  <si>
    <t>05 1 01 20240</t>
  </si>
  <si>
    <t>Подпрограмма "Развитие среднего и малого предпринимательства в Советском городском округе Ставропольского края"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</si>
  <si>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</si>
  <si>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</si>
  <si>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</si>
  <si>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</si>
  <si>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сельского хозяйства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</si>
  <si>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на приобретение элитных семян)</t>
  </si>
  <si>
    <t>05 3 02 R5431</t>
  </si>
  <si>
    <t>Подпрограмма «Создание благоприятных условий для привлечения инвестиций в Советском городском округеСтавропольского края»</t>
  </si>
  <si>
    <r>
      <t xml:space="preserve">МУНИЦИПАЛЬНАЯ 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</si>
  <si>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СОЦИАЛЬНАЯ ПОДДЕРЖКА ГРАЖДАН СОВЕТСКОГО ГОРОДСКОГО ОКРУГА  СТАВРОПОЛЬСКОГО КРАЯ</t>
    </r>
    <r>
      <rPr>
        <b/>
        <sz val="14"/>
        <rFont val="Calibri"/>
        <family val="2"/>
        <charset val="204"/>
      </rPr>
      <t>»</t>
    </r>
  </si>
  <si>
    <t xml:space="preserve">Предоставление компенсации расходов на уплату взноса на капитальный ремонт общего имущества в многоквартирном доме отдельным категориям граждан 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</si>
  <si>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</si>
  <si>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</si>
  <si>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</si>
  <si>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</si>
  <si>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</si>
  <si>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</si>
  <si>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</si>
  <si>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</si>
  <si>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</si>
  <si>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</si>
  <si>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</si>
  <si>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округа</t>
    </r>
    <r>
      <rPr>
        <b/>
        <sz val="14"/>
        <rFont val="Calibri"/>
        <family val="2"/>
        <charset val="204"/>
      </rPr>
      <t>»</t>
    </r>
  </si>
  <si>
    <t>09 0 02 R0840</t>
  </si>
  <si>
    <t>09 0 02 53800</t>
  </si>
  <si>
    <t>09 0 02 76260</t>
  </si>
  <si>
    <t>09 0 02 76270</t>
  </si>
  <si>
    <t>09 0 02 78280</t>
  </si>
  <si>
    <t>09 0 02 77190</t>
  </si>
  <si>
    <t>09 0 03 76240</t>
  </si>
  <si>
    <t>09 0 03 78260</t>
  </si>
  <si>
    <t>09 0 04 00000</t>
  </si>
  <si>
    <t>09 0 04 76210</t>
  </si>
  <si>
    <r>
      <t xml:space="preserve">МУНИЦИПАЛЬНАЯ ПРОГРАММА СОВЕТСКОГО ГОРОДСКОГО ОКРУГА СТАВРОПОЛЬСКОГО КРАЯ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ГРАДОСТРОИТЕЛЬСТВА, СТРОИТЕЛЬСТВА И АРХИТЕКТУРЫ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«</t>
    </r>
  </si>
  <si>
    <t>11 0 00 00000</t>
  </si>
  <si>
    <t>11 0 01 00000</t>
  </si>
  <si>
    <t>11 0 01 20230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</si>
  <si>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КУЛЬТУРЫ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</si>
  <si>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библиотечного обслуживания населения округа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</si>
  <si>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культурно-досуговой деятельности в округе</t>
    </r>
    <r>
      <rPr>
        <b/>
        <sz val="14"/>
        <rFont val="Calibri"/>
        <family val="2"/>
        <charset val="204"/>
      </rPr>
      <t>»</t>
    </r>
  </si>
  <si>
    <t>Основное мероприятие «Развитие культурно-досуговой деятельности в округе»</t>
  </si>
  <si>
    <t>10 0 04 00000</t>
  </si>
  <si>
    <t>10 0 04 11010</t>
  </si>
  <si>
    <t>10 0 04 80010</t>
  </si>
  <si>
    <t>10 0 04 22240</t>
  </si>
  <si>
    <t>10 0 04 S6420</t>
  </si>
  <si>
    <t>Реализация проектов развития территорий муниципальных образований, основанных на местных инициативах за счет средств местного бюджета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</si>
  <si>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ФИЗИЧЕСКОЙ КУЛЬТУРЫ И СПОРТА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</si>
  <si>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Основное мероприятие "Развитие физической культуры и спорта на территории Советского городского округа"</t>
  </si>
  <si>
    <t>15 0 01 11010</t>
  </si>
  <si>
    <t xml:space="preserve">Проведение спортивных мероприятий </t>
  </si>
  <si>
    <t>Расходы на проведение спортивных мероприятий</t>
  </si>
  <si>
    <t>Основное мероприятие "Обеспечение деятельности физкультурно-оздоровительного комплекса" на территории  Советского городского округа</t>
  </si>
  <si>
    <t>15 0 03 00000</t>
  </si>
  <si>
    <t>15 0 03 11010</t>
  </si>
  <si>
    <t xml:space="preserve">Основное мероприятие "Профессиональная подготовка, переподговка и повышение квалификации" 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</si>
  <si>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АРХИВНОГО ДЕЛА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</si>
  <si>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работников архивного отдела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</si>
  <si>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ОБРАЗОВАНИЯ И МОЛОДЕЖНОЙ ПОЛИТИКИ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</si>
  <si>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b/>
        <sz val="14"/>
        <rFont val="Calibri"/>
        <family val="2"/>
        <charset val="204"/>
      </rPr>
      <t>»</t>
    </r>
  </si>
  <si>
    <t>17 0 09 78110</t>
  </si>
  <si>
    <t>17 0 09 78130</t>
  </si>
  <si>
    <t>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</si>
  <si>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</si>
  <si>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</si>
  <si>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</si>
  <si>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</si>
  <si>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</si>
  <si>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</si>
  <si>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</si>
  <si>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</si>
  <si>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Противодействие коррупции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</si>
  <si>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</si>
  <si>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</si>
  <si>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b/>
        <sz val="14"/>
        <rFont val="Calibri"/>
        <family val="2"/>
        <charset val="204"/>
      </rPr>
      <t>»</t>
    </r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</si>
  <si>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</si>
  <si>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</si>
  <si>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</si>
  <si>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</si>
  <si>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</si>
  <si>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</si>
  <si>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51 5 00 21390</t>
  </si>
  <si>
    <t>Взносы на капитальный ремонт общего имущества муниципального жилищного фонда в МКД</t>
  </si>
  <si>
    <t>51 5 00 21400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</si>
  <si>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</si>
  <si>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МУНИЦИПАЛЬНАЯ ПРОГРАММА СОВЕТСКОГО ГОРОДСКОГО ОКРУГА СТАВРОПОЛЬСКОГО КРАЯ «ФОРМИРОВАНИЕ СОВРЕМЕННОЙ ГОРОДСКОЙ СРЕДЫ СОВЕТСКОГО ГОРОДСКОГО ОКРУГА  СТАВРОПОЛЬСКОГО КРАЯ»</t>
  </si>
  <si>
    <t>08 0 00 00000</t>
  </si>
  <si>
    <t>07 3 00 00000</t>
  </si>
  <si>
    <t>Основное мероприятие "Уличное освещение"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</si>
  <si>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</si>
  <si>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</si>
  <si>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</si>
  <si>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07 2 00 00000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</si>
  <si>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</si>
  <si>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</si>
  <si>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</si>
  <si>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</si>
  <si>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</si>
  <si>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</si>
  <si>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Основное мероприятие "Обеспечение пожарной безопасности"</t>
  </si>
  <si>
    <t>03 2 02 00000</t>
  </si>
  <si>
    <t>Основное мероприятие "Улучшение условий проживания в многоквартирных домах"</t>
  </si>
  <si>
    <t>08 0 01 00000</t>
  </si>
  <si>
    <t>08 0 01 L5550</t>
  </si>
  <si>
    <t>Основное мероприятие "Благоустройство муниципальной территории общего пользования: парковая зона"</t>
  </si>
  <si>
    <t>07 1 00 00000</t>
  </si>
  <si>
    <t>Подпрограмма "Модернизация улично-дорожной сети Советского городского округа Ставропольского края"</t>
  </si>
  <si>
    <t>Сумма 2020</t>
  </si>
  <si>
    <t>Программа Советского городского округа Ставропольского края  "Профилактика правонарушений в Советском городском округе Ставропольского края"</t>
  </si>
  <si>
    <t>56 0 00 00000</t>
  </si>
  <si>
    <t>Мероприятия по гармонизации межэтнических и межконфессиональных отношений на территории Советского городского округа Ставропольского края</t>
  </si>
  <si>
    <t>56 0 00 22240</t>
  </si>
  <si>
    <t>НЕПРОГРАММНЫЕ РАСХОДЫ АДМИНИСТРАЦИИ СОВЕТСКОГО ГОРОДСКОГО ОКРУГА СТАВРОПОЛЬСКОГО КРАЯ</t>
  </si>
  <si>
    <t xml:space="preserve">                                                                                                                     к   решению Совета депутатов Советского</t>
  </si>
  <si>
    <t xml:space="preserve">                                                                                                                     городского округа Ставропольского края</t>
  </si>
  <si>
    <t xml:space="preserve"> ассигнований бюджета Советского городского округа Ставропольского края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плановый период 2019 и 2020 годов</t>
  </si>
  <si>
    <t>Подпрограмма "Реализация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</si>
  <si>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r>
  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</si>
  <si>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 xml:space="preserve">Подпрограмма "Модернизация, содержание, развитие траспортной инфраструктуры и обеспечение безопасности дорожного движения дорог вне границ населенных пунктов Советского городского округа Ставропольского края" </t>
  </si>
  <si>
    <t>Основное мероприятие "Ремонт и содержание автомобильных дорог вне границ населенных пунктов"</t>
  </si>
  <si>
    <t>Расходы на работы по  ремонту, содержанию и реконструкцию автомобильных дорог вне границ населенных пунктов</t>
  </si>
  <si>
    <t>04 4 00 00000</t>
  </si>
  <si>
    <t>Основное мероприятие "Обеспечение безопасности дорожного движения на улично-дорожной сети"</t>
  </si>
  <si>
    <t>Мероприятия по профилактике детского дорожно-транспортного травматизма</t>
  </si>
  <si>
    <t>04 4 01 00000</t>
  </si>
  <si>
    <t>04 4 01 21450</t>
  </si>
  <si>
    <t>04 2 00 00000</t>
  </si>
  <si>
    <r>
      <t xml:space="preserve">Основное мероприятие </t>
    </r>
    <r>
      <rPr>
        <b/>
        <sz val="14"/>
        <rFont val="Calibri"/>
        <family val="2"/>
        <charset val="204"/>
      </rPr>
      <t>«Строительство пешеходных дорожек»</t>
    </r>
  </si>
  <si>
    <t>04 2 01 00000</t>
  </si>
  <si>
    <t>Расходы на строительство пешеходных дорожек</t>
  </si>
  <si>
    <t>04 2 01 21430</t>
  </si>
  <si>
    <t>04 3 00 00000</t>
  </si>
  <si>
    <t>04 3 01 00000</t>
  </si>
  <si>
    <t>Основное мероприятие "Ремонт и содержание улично-дорожной сети"</t>
  </si>
  <si>
    <t>04 3 01 21440</t>
  </si>
  <si>
    <t>Расходы на работы по  ремонту, содержанию и реконструкцию автомобильных дорог общего пользования и искусственных сооружений на них</t>
  </si>
  <si>
    <t>04 3 01 20070</t>
  </si>
  <si>
    <t>Устройство светофорных объектов на улично-дорожной сети округа</t>
  </si>
  <si>
    <t>04 4 01 21460</t>
  </si>
  <si>
    <t>Оказание несвязанной поддержки сельскохозяйственным товаропроизводителям в области растенееводства</t>
  </si>
  <si>
    <t>05 3 02 R5410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</si>
  <si>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</si>
  <si>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Прочие мероприятия по благоустройству</t>
  </si>
  <si>
    <t>07 1 01 22290</t>
  </si>
  <si>
    <t>Основное мероприятие "Модернизация и развитие систем коммунальной инфраструктуры"</t>
  </si>
  <si>
    <t>Содержание водопроводных и газовых сетей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</si>
  <si>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</si>
  <si>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Подпрограмма "Модернизация и развитие коммунального хозяйства в Советском городском округе Ставропольского края"</t>
  </si>
  <si>
    <t xml:space="preserve">Проектирование, строительство водопроводных и газовых сетей 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</si>
  <si>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</si>
  <si>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</si>
  <si>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</si>
  <si>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</si>
  <si>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07 2 01 22310</t>
  </si>
  <si>
    <t>07 2 02 22320</t>
  </si>
  <si>
    <t>Содержание мест захоронения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</si>
  <si>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</si>
  <si>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>07 2 03 00000</t>
  </si>
  <si>
    <t>07 2 03 S6420</t>
  </si>
  <si>
    <t>Мероприятия в области уличного освещения и энергоснабжения</t>
  </si>
  <si>
    <t>Подпрограмма "Обеспечение жильем молодых семей в Советском городском округе Ставропольского края"</t>
  </si>
  <si>
    <t>07 4 00 00000</t>
  </si>
  <si>
    <t>Мероприятия по предоставлению в установленном порядке социльных выплат молодым семьям</t>
  </si>
  <si>
    <t>07 4 00 80030</t>
  </si>
  <si>
    <t>Подпрограмма "Ремонт и содержание улично-дорожной сети"</t>
  </si>
  <si>
    <t>07 1 01 22280</t>
  </si>
  <si>
    <t>03 2 02 20060</t>
  </si>
  <si>
    <t>Мероприятия по обеспечению первичных мер пожарной безопасности</t>
  </si>
  <si>
    <t>Расходы в области градостроительной деятельности</t>
  </si>
  <si>
    <t>Основное мероприятие «Исполнение полномочий администрации Советского городского округа в области градостроительной деятельности»</t>
  </si>
  <si>
    <t>15 0 05 00000</t>
  </si>
  <si>
    <t>15 0 05 11010</t>
  </si>
  <si>
    <t xml:space="preserve">                                                                                                                                       Приложение 11</t>
  </si>
  <si>
    <t>02  1 00 20050</t>
  </si>
  <si>
    <t>Расходы в области землеустройства и землепользования</t>
  </si>
  <si>
    <t>Управление муниципальной собственностью, муниципальная политика в области управления имуществом</t>
  </si>
  <si>
    <t>Непрограммные расходы исполнительного органа в области культуры</t>
  </si>
  <si>
    <t>51 6 00 00000</t>
  </si>
  <si>
    <t>51 6 00 7749Х</t>
  </si>
  <si>
    <t>Строительство (реконструкция) зданий учреждений культуры за счет средств местного бюджета</t>
  </si>
  <si>
    <t>51 5 00 22070</t>
  </si>
  <si>
    <t>Расходы по муниципальному долгу</t>
  </si>
  <si>
    <t>Обслуживание государственного (муниципального) долга</t>
  </si>
  <si>
    <t>07 2 03 76420</t>
  </si>
  <si>
    <t>07 2 03 G6420</t>
  </si>
  <si>
    <t>Реализация проектов развития территорий муниципальных образований, основанных на местных инициативах, за счет средств краевого бюджета</t>
  </si>
  <si>
    <t>Реализация проектов развития территорий муниципальных образований, основанных на местных инициативах, за счет внебюджетных источников</t>
  </si>
  <si>
    <t>03 0 03 00000</t>
  </si>
  <si>
    <t>Основное мероприятие "Реализация проектов развития территорий муниципальных образований,  основанных на местных инициативах"</t>
  </si>
  <si>
    <t>03 0 03 76420</t>
  </si>
  <si>
    <t>Реализация проектов развития территорий муниципальных образований, основанных на местных инициативах, за счет средств местного бюджета</t>
  </si>
  <si>
    <t>03 0 03 S6420</t>
  </si>
  <si>
    <t>03 0 03 G6420</t>
  </si>
  <si>
    <t>Основное мероприятие "Реализация проектов развития территорий муниципальных образований, основанных на местных инициативах" (Ремонт дворца им. Усанова)</t>
  </si>
  <si>
    <t xml:space="preserve">Реализация проектов развития территорий муниципальных образований, основанных на местных инициативах, за счет средств краевого бюджета </t>
  </si>
  <si>
    <t>10 0 05 00000</t>
  </si>
  <si>
    <t>10 0 05 76420</t>
  </si>
  <si>
    <t>10 0 05 S6420</t>
  </si>
  <si>
    <t>10 0 05 G6420</t>
  </si>
  <si>
    <t xml:space="preserve">Реализация проектов развития территорий муниципальных образований, основанных на местных инициативах, за счет средств местного бюджета </t>
  </si>
  <si>
    <t>04 3 04 00000</t>
  </si>
  <si>
    <t>04 3 04 76420</t>
  </si>
  <si>
    <t>04 3 04 S6420</t>
  </si>
  <si>
    <t>04 3 04 G6420</t>
  </si>
  <si>
    <t>Подпрограмма "Модернизация, содержание, развитие транспортной инфраструктуры и обеспечение безопасности дорожного движения дорог вне границ населенных пунктов Советского городского округа Ставропольского края"</t>
  </si>
  <si>
    <t>Основные мероприятия «Ремонт и содержание автомобильных дорог вне границ населенных пунктов»</t>
  </si>
  <si>
    <t>Расходы на работы по ремонту, содержанию и реконструкцию автомобильных дорог вне границ населенных пунктов</t>
  </si>
  <si>
    <t>04 1 00 00000</t>
  </si>
  <si>
    <t>04 1 01 00000</t>
  </si>
  <si>
    <t>04 1 01 21420</t>
  </si>
  <si>
    <t>08 0 02 L5550</t>
  </si>
  <si>
    <t>08 0 02 00000</t>
  </si>
  <si>
    <t>17 0 02 S7300</t>
  </si>
  <si>
    <t xml:space="preserve">Проведение работ по капитальному ремонту кровель в муниципальных общеобразовательных организациях </t>
  </si>
  <si>
    <t>17 0 02 S6690</t>
  </si>
  <si>
    <t>Проведение работ по замене оконных блоков в муниципальных образовательных организациях Ставропольского края</t>
  </si>
  <si>
    <t>17 0 02 S7680</t>
  </si>
  <si>
    <t>Расходы на благоустройство территорий муниципальных общеобразовательных организаций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</si>
  <si>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</si>
  <si>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17 0 01 S6690</t>
  </si>
  <si>
    <t>17 0 04 S6690</t>
  </si>
  <si>
    <t>17 0 Е2 50970</t>
  </si>
  <si>
    <t>от 20 декабря 2017 года № 72 «О бюджете</t>
  </si>
  <si>
    <t>Советского  городского округа Ставропольского</t>
  </si>
  <si>
    <t>края на 2018 год и плановый период 2019 и 220</t>
  </si>
  <si>
    <t>края от 07 декабря 2018 года № 220)</t>
  </si>
  <si>
    <t>годов» (в редакции решения совета депутатов</t>
  </si>
  <si>
    <t xml:space="preserve"> РАСПРЕДЕЛЕНИЕ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</si>
</sst>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1.75"/>
      <name val="Calibri"/>
      <family val="2"/>
      <charset val="204"/>
    </font>
    <font>
      <b/>
      <sz val="14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18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Border="1" applyAlignment="1" applyProtection="1">
      <alignment horizontal="justify" vertical="top" wrapText="1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horizontal="right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Alignment="1">
      <alignment horizontal="justify" vertical="center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165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left" vertical="distributed" wrapText="1"/>
    </xf>
    <xf numFmtId="49" fontId="3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0" fontId="3" fillId="2" borderId="0" xfId="0" applyFont="1" applyFill="1" applyBorder="1" applyAlignment="1">
      <alignment horizontal="justify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164" fontId="8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>
      <alignment horizontal="justify" vertical="top" wrapText="1"/>
    </xf>
    <xf numFmtId="0" fontId="8" fillId="0" borderId="0" xfId="1" applyNumberFormat="1" applyFont="1" applyFill="1" applyBorder="1" applyAlignment="1" applyProtection="1">
      <alignment horizontal="justify" vertical="top" wrapText="1"/>
      <protection hidden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distributed" wrapText="1"/>
    </xf>
    <xf numFmtId="0" fontId="8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Border="1" applyAlignment="1">
      <alignment horizontal="left" vertical="distributed" wrapText="1"/>
    </xf>
    <xf numFmtId="0" fontId="8" fillId="0" borderId="0" xfId="1" applyNumberFormat="1" applyFont="1" applyFill="1" applyAlignment="1" applyProtection="1">
      <alignment vertical="top"/>
      <protection hidden="1"/>
    </xf>
    <xf numFmtId="0" fontId="9" fillId="0" borderId="0" xfId="1" applyFont="1" applyAlignment="1"/>
    <xf numFmtId="4" fontId="8" fillId="0" borderId="0" xfId="1" applyNumberFormat="1" applyFont="1" applyFill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49" fontId="3" fillId="3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distributed" wrapText="1"/>
    </xf>
    <xf numFmtId="0" fontId="8" fillId="2" borderId="0" xfId="0" applyFont="1" applyFill="1" applyBorder="1" applyAlignment="1">
      <alignment horizontal="justify"/>
    </xf>
    <xf numFmtId="49" fontId="8" fillId="0" borderId="0" xfId="0" applyNumberFormat="1" applyFont="1" applyFill="1" applyAlignment="1">
      <alignment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8" fillId="2" borderId="0" xfId="1" applyNumberFormat="1" applyFont="1" applyFill="1" applyBorder="1" applyAlignment="1" applyProtection="1">
      <protection hidden="1"/>
    </xf>
    <xf numFmtId="164" fontId="8" fillId="0" borderId="0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Border="1" applyAlignment="1" applyProtection="1">
      <protection hidden="1"/>
    </xf>
    <xf numFmtId="4" fontId="8" fillId="0" borderId="0" xfId="0" applyNumberFormat="1" applyFont="1" applyFill="1" applyAlignment="1"/>
    <xf numFmtId="4" fontId="8" fillId="2" borderId="0" xfId="0" applyNumberFormat="1" applyFont="1" applyFill="1" applyAlignment="1"/>
    <xf numFmtId="2" fontId="3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164" fontId="6" fillId="0" borderId="0" xfId="1" applyNumberFormat="1" applyFont="1" applyFill="1" applyBorder="1" applyAlignment="1" applyProtection="1">
      <protection hidden="1"/>
    </xf>
    <xf numFmtId="2" fontId="8" fillId="0" borderId="0" xfId="0" applyNumberFormat="1" applyFont="1" applyFill="1" applyBorder="1" applyAlignment="1">
      <alignment vertical="center"/>
    </xf>
    <xf numFmtId="2" fontId="3" fillId="0" borderId="0" xfId="0" applyNumberFormat="1" applyFont="1" applyFill="1" applyBorder="1" applyAlignment="1">
      <alignment vertical="center"/>
    </xf>
    <xf numFmtId="49" fontId="8" fillId="0" borderId="0" xfId="0" applyNumberFormat="1" applyFont="1" applyBorder="1" applyAlignment="1">
      <alignment horizontal="left" vertical="distributed" wrapText="1"/>
    </xf>
    <xf numFmtId="0" fontId="3" fillId="0" borderId="0" xfId="0" applyFont="1"/>
    <xf numFmtId="164" fontId="3" fillId="3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wrapText="1"/>
    </xf>
    <xf numFmtId="49" fontId="3" fillId="3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4" fontId="3" fillId="2" borderId="0" xfId="0" applyNumberFormat="1" applyFont="1" applyFill="1" applyAlignment="1"/>
    <xf numFmtId="2" fontId="3" fillId="0" borderId="0" xfId="0" applyNumberFormat="1" applyFont="1" applyFill="1" applyBorder="1" applyAlignment="1"/>
    <xf numFmtId="49" fontId="8" fillId="3" borderId="0" xfId="0" applyNumberFormat="1" applyFont="1" applyFill="1" applyBorder="1" applyAlignment="1">
      <alignment wrapText="1"/>
    </xf>
    <xf numFmtId="0" fontId="3" fillId="3" borderId="0" xfId="0" applyFont="1" applyFill="1" applyBorder="1" applyAlignment="1">
      <alignment horizontal="left" vertical="distributed" wrapText="1"/>
    </xf>
    <xf numFmtId="0" fontId="3" fillId="3" borderId="0" xfId="0" applyFont="1" applyFill="1" applyAlignment="1">
      <alignment wrapText="1"/>
    </xf>
    <xf numFmtId="49" fontId="3" fillId="3" borderId="2" xfId="0" applyNumberFormat="1" applyFont="1" applyFill="1" applyBorder="1" applyAlignment="1">
      <alignment wrapText="1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Alignment="1">
      <alignment horizontal="left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2" applyNumberFormat="1" applyFont="1" applyAlignment="1" applyProtection="1">
      <alignment horizontal="right" vertical="top"/>
      <protection hidden="1"/>
    </xf>
    <xf numFmtId="0" fontId="3" fillId="0" borderId="0" xfId="0" applyFont="1" applyAlignment="1">
      <alignment horizontal="right" wrapText="1"/>
    </xf>
    <xf numFmtId="0" fontId="3" fillId="2" borderId="0" xfId="0" applyFont="1" applyFill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horizontal="right" wrapText="1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98"/>
  <sheetViews>
    <sheetView tabSelected="1" view="pageBreakPreview" topLeftCell="A16" zoomScale="84" zoomScaleSheetLayoutView="84" workbookViewId="0">
      <selection activeCell="A12" sqref="A12:G12"/>
    </sheetView>
  </sheetViews>
  <sheetFormatPr defaultRowHeight="12.75"/>
  <cols>
    <col min="1" max="1" width="79.140625" style="2" customWidth="1"/>
    <col min="2" max="2" width="16.85546875" style="2" customWidth="1"/>
    <col min="3" max="3" width="6.42578125" style="2" customWidth="1"/>
    <col min="4" max="4" width="15.5703125" style="2" customWidth="1"/>
    <col min="5" max="5" width="18.5703125" style="2" customWidth="1"/>
    <col min="6" max="6" width="10.5703125" style="2" hidden="1" customWidth="1"/>
    <col min="7" max="7" width="11.140625" style="2" hidden="1" customWidth="1"/>
    <col min="8" max="8" width="10.140625" style="2" hidden="1" customWidth="1"/>
    <col min="9" max="9" width="7.7109375" style="2" hidden="1" customWidth="1"/>
    <col min="10" max="10" width="9.28515625" style="2" hidden="1" customWidth="1"/>
    <col min="11" max="11" width="0.5703125" style="2" customWidth="1"/>
    <col min="12" max="16384" width="9.140625" style="2"/>
  </cols>
  <sheetData>
    <row r="1" spans="1:11" ht="18.75">
      <c r="A1" s="111" t="s">
        <v>427</v>
      </c>
      <c r="B1" s="111"/>
      <c r="C1" s="111"/>
      <c r="D1" s="111"/>
      <c r="E1" s="111"/>
      <c r="F1" s="111"/>
      <c r="G1" s="111"/>
      <c r="H1" s="1"/>
    </row>
    <row r="2" spans="1:11" ht="18.75" customHeight="1">
      <c r="A2" s="112" t="s">
        <v>368</v>
      </c>
      <c r="B2" s="112"/>
      <c r="C2" s="112"/>
      <c r="D2" s="112"/>
      <c r="E2" s="112"/>
      <c r="F2" s="112"/>
      <c r="G2" s="112"/>
      <c r="H2" s="16"/>
      <c r="I2" s="16"/>
      <c r="J2" s="16"/>
      <c r="K2" s="16"/>
    </row>
    <row r="3" spans="1:11" ht="18.75" customHeight="1">
      <c r="A3" s="112" t="s">
        <v>369</v>
      </c>
      <c r="B3" s="112"/>
      <c r="C3" s="112"/>
      <c r="D3" s="112"/>
      <c r="E3" s="112"/>
      <c r="F3" s="112"/>
      <c r="G3" s="112"/>
      <c r="H3" s="16"/>
      <c r="I3" s="16"/>
      <c r="J3" s="16"/>
      <c r="K3" s="16"/>
    </row>
    <row r="4" spans="1:11" ht="18.75" customHeight="1">
      <c r="A4" s="113" t="s">
        <v>477</v>
      </c>
      <c r="B4" s="113"/>
      <c r="C4" s="113"/>
      <c r="D4" s="113"/>
      <c r="E4" s="113"/>
      <c r="F4" s="113"/>
      <c r="G4" s="113"/>
      <c r="H4" s="18"/>
      <c r="I4" s="18"/>
      <c r="J4" s="18"/>
      <c r="K4" s="18"/>
    </row>
    <row r="5" spans="1:11" ht="18.75" customHeight="1">
      <c r="A5" s="114" t="s">
        <v>478</v>
      </c>
      <c r="B5" s="114"/>
      <c r="C5" s="114"/>
      <c r="D5" s="114"/>
      <c r="E5" s="114"/>
      <c r="F5" s="114"/>
      <c r="G5" s="114"/>
      <c r="H5" s="19"/>
      <c r="I5" s="19"/>
      <c r="J5" s="19"/>
      <c r="K5" s="19"/>
    </row>
    <row r="6" spans="1:11" ht="18.75" customHeight="1">
      <c r="A6" s="114" t="s">
        <v>479</v>
      </c>
      <c r="B6" s="114"/>
      <c r="C6" s="114"/>
      <c r="D6" s="114"/>
      <c r="E6" s="114"/>
      <c r="F6" s="114"/>
      <c r="G6" s="114"/>
      <c r="H6" s="19"/>
      <c r="I6" s="19"/>
      <c r="J6" s="19"/>
      <c r="K6" s="19"/>
    </row>
    <row r="7" spans="1:11" ht="18.75" customHeight="1">
      <c r="A7" s="115" t="s">
        <v>481</v>
      </c>
      <c r="B7" s="115"/>
      <c r="C7" s="115"/>
      <c r="D7" s="115"/>
      <c r="E7" s="115"/>
      <c r="F7" s="115"/>
      <c r="G7" s="115"/>
      <c r="H7" s="20"/>
      <c r="I7" s="20"/>
      <c r="J7" s="20"/>
      <c r="K7" s="20"/>
    </row>
    <row r="8" spans="1:11" ht="18.75" customHeight="1">
      <c r="A8" s="115" t="s">
        <v>478</v>
      </c>
      <c r="B8" s="115"/>
      <c r="C8" s="115"/>
      <c r="D8" s="115"/>
      <c r="E8" s="115"/>
      <c r="F8" s="115"/>
      <c r="G8" s="115"/>
      <c r="H8" s="20"/>
      <c r="I8" s="20"/>
      <c r="J8" s="20"/>
      <c r="K8" s="20"/>
    </row>
    <row r="9" spans="1:11" ht="18.75" customHeight="1">
      <c r="A9" s="115" t="s">
        <v>480</v>
      </c>
      <c r="B9" s="115"/>
      <c r="C9" s="115"/>
      <c r="D9" s="115"/>
      <c r="E9" s="115"/>
      <c r="F9" s="115"/>
      <c r="G9" s="115"/>
      <c r="H9" s="20"/>
      <c r="I9" s="20"/>
      <c r="J9" s="20"/>
      <c r="K9" s="20"/>
    </row>
    <row r="10" spans="1:11" ht="18.75">
      <c r="A10" s="108"/>
      <c r="B10" s="108"/>
      <c r="C10" s="108"/>
      <c r="D10" s="108"/>
      <c r="E10" s="108"/>
      <c r="F10" s="108"/>
      <c r="G10" s="108"/>
      <c r="H10" s="21"/>
      <c r="I10" s="21"/>
      <c r="J10" s="21"/>
      <c r="K10" s="21"/>
    </row>
    <row r="11" spans="1:11" ht="18.75">
      <c r="A11" s="117" t="s">
        <v>482</v>
      </c>
      <c r="B11" s="116"/>
      <c r="C11" s="116"/>
      <c r="D11" s="116"/>
      <c r="E11" s="116"/>
      <c r="F11" s="17"/>
      <c r="G11" s="17"/>
      <c r="H11" s="21"/>
      <c r="I11" s="21"/>
      <c r="J11" s="21"/>
      <c r="K11" s="21"/>
    </row>
    <row r="12" spans="1:11" ht="78.75" customHeight="1">
      <c r="A12" s="105" t="s">
        <v>370</v>
      </c>
      <c r="B12" s="105"/>
      <c r="C12" s="105"/>
      <c r="D12" s="105"/>
      <c r="E12" s="105"/>
      <c r="F12" s="105"/>
      <c r="G12" s="105"/>
      <c r="H12" s="1"/>
    </row>
    <row r="13" spans="1:11" ht="5.25" customHeight="1">
      <c r="A13" s="6"/>
      <c r="B13" s="7"/>
      <c r="C13" s="8"/>
      <c r="D13" s="8"/>
      <c r="E13" s="8"/>
      <c r="F13" s="6"/>
      <c r="G13" s="6"/>
      <c r="H13" s="1"/>
    </row>
    <row r="14" spans="1:11" ht="18.75" hidden="1">
      <c r="A14" s="10"/>
      <c r="B14" s="11"/>
      <c r="C14" s="12"/>
      <c r="D14" s="12"/>
      <c r="E14" s="12"/>
      <c r="F14" s="10"/>
      <c r="G14" s="13" t="s">
        <v>3</v>
      </c>
      <c r="H14" s="1"/>
    </row>
    <row r="15" spans="1:11" ht="18.75" customHeight="1">
      <c r="A15" s="106" t="s">
        <v>5</v>
      </c>
      <c r="B15" s="106" t="s">
        <v>14</v>
      </c>
      <c r="C15" s="106" t="s">
        <v>4</v>
      </c>
      <c r="D15" s="79" t="s">
        <v>23</v>
      </c>
      <c r="E15" s="109" t="s">
        <v>362</v>
      </c>
      <c r="F15" s="107" t="s">
        <v>6</v>
      </c>
      <c r="G15" s="107"/>
      <c r="H15" s="1"/>
    </row>
    <row r="16" spans="1:11" ht="15" customHeight="1">
      <c r="A16" s="106"/>
      <c r="B16" s="106"/>
      <c r="C16" s="106"/>
      <c r="D16" s="80">
        <v>2019</v>
      </c>
      <c r="E16" s="110"/>
      <c r="F16" s="9" t="s">
        <v>1</v>
      </c>
      <c r="G16" s="9" t="s">
        <v>0</v>
      </c>
      <c r="H16" s="1"/>
    </row>
    <row r="17" spans="1:8" ht="18.75">
      <c r="A17" s="9">
        <v>1</v>
      </c>
      <c r="B17" s="9">
        <v>2</v>
      </c>
      <c r="C17" s="9">
        <v>3</v>
      </c>
      <c r="D17" s="78"/>
      <c r="E17" s="9">
        <v>4</v>
      </c>
      <c r="F17" s="14">
        <v>4</v>
      </c>
      <c r="G17" s="14">
        <v>5</v>
      </c>
      <c r="H17" s="1"/>
    </row>
    <row r="18" spans="1:8" ht="81" customHeight="1">
      <c r="A18" s="55" t="s">
        <v>225</v>
      </c>
      <c r="B18" s="51" t="s">
        <v>48</v>
      </c>
      <c r="C18" s="52" t="s">
        <v>7</v>
      </c>
      <c r="D18" s="81">
        <f t="shared" ref="D18:E20" si="0">D19</f>
        <v>180</v>
      </c>
      <c r="E18" s="81">
        <f t="shared" si="0"/>
        <v>180</v>
      </c>
      <c r="F18" s="33" t="e">
        <f>F20+#REF!+F173</f>
        <v>#REF!</v>
      </c>
      <c r="G18" s="33" t="e">
        <f>G20+#REF!+G173</f>
        <v>#REF!</v>
      </c>
      <c r="H18" s="3"/>
    </row>
    <row r="19" spans="1:8" ht="40.5" customHeight="1">
      <c r="A19" s="57" t="s">
        <v>192</v>
      </c>
      <c r="B19" s="51" t="s">
        <v>49</v>
      </c>
      <c r="C19" s="52" t="s">
        <v>7</v>
      </c>
      <c r="D19" s="82">
        <f t="shared" si="0"/>
        <v>180</v>
      </c>
      <c r="E19" s="82">
        <f t="shared" si="0"/>
        <v>180</v>
      </c>
      <c r="F19" s="33"/>
      <c r="G19" s="33"/>
      <c r="H19" s="3"/>
    </row>
    <row r="20" spans="1:8" ht="44.25" customHeight="1">
      <c r="A20" s="22" t="s">
        <v>50</v>
      </c>
      <c r="B20" s="41" t="s">
        <v>51</v>
      </c>
      <c r="C20" s="39" t="s">
        <v>7</v>
      </c>
      <c r="D20" s="83">
        <f t="shared" si="0"/>
        <v>180</v>
      </c>
      <c r="E20" s="83">
        <f t="shared" si="0"/>
        <v>180</v>
      </c>
      <c r="F20" s="33" t="e">
        <f>#REF!+#REF!+F65+F91+F97+#REF!+#REF!+#REF!+#REF!</f>
        <v>#REF!</v>
      </c>
      <c r="G20" s="33" t="e">
        <f>#REF!+#REF!+G65+G91+G97+#REF!+#REF!+#REF!+#REF!</f>
        <v>#REF!</v>
      </c>
      <c r="H20" s="3"/>
    </row>
    <row r="21" spans="1:8" ht="36.75" customHeight="1">
      <c r="A21" s="27" t="s">
        <v>9</v>
      </c>
      <c r="B21" s="41" t="s">
        <v>51</v>
      </c>
      <c r="C21" s="39">
        <v>200</v>
      </c>
      <c r="D21" s="29">
        <v>180</v>
      </c>
      <c r="E21" s="29">
        <v>180</v>
      </c>
      <c r="F21" s="15">
        <v>21864.3</v>
      </c>
      <c r="G21" s="15">
        <v>19650.97</v>
      </c>
      <c r="H21" s="3"/>
    </row>
    <row r="22" spans="1:8" ht="96" customHeight="1">
      <c r="A22" s="55" t="s">
        <v>237</v>
      </c>
      <c r="B22" s="51" t="s">
        <v>238</v>
      </c>
      <c r="C22" s="52" t="s">
        <v>7</v>
      </c>
      <c r="D22" s="84">
        <f>D23+D26+D29</f>
        <v>10662.22</v>
      </c>
      <c r="E22" s="84">
        <f>E23+E26+E29</f>
        <v>10662.22</v>
      </c>
      <c r="F22" s="15"/>
      <c r="G22" s="15"/>
      <c r="H22" s="3"/>
    </row>
    <row r="23" spans="1:8" ht="59.25" customHeight="1">
      <c r="A23" s="50" t="s">
        <v>239</v>
      </c>
      <c r="B23" s="51" t="s">
        <v>240</v>
      </c>
      <c r="C23" s="52" t="s">
        <v>7</v>
      </c>
      <c r="D23" s="84">
        <f>D24</f>
        <v>773</v>
      </c>
      <c r="E23" s="84">
        <f>E24</f>
        <v>773</v>
      </c>
      <c r="F23" s="15"/>
      <c r="G23" s="15"/>
      <c r="H23" s="3"/>
    </row>
    <row r="24" spans="1:8" ht="38.25" customHeight="1">
      <c r="A24" s="24" t="s">
        <v>430</v>
      </c>
      <c r="B24" s="41" t="s">
        <v>428</v>
      </c>
      <c r="C24" s="39" t="s">
        <v>7</v>
      </c>
      <c r="D24" s="29">
        <f>D25</f>
        <v>773</v>
      </c>
      <c r="E24" s="29">
        <f>E25</f>
        <v>773</v>
      </c>
      <c r="F24" s="15"/>
      <c r="G24" s="15"/>
      <c r="H24" s="3"/>
    </row>
    <row r="25" spans="1:8" ht="45" customHeight="1">
      <c r="A25" s="27" t="s">
        <v>9</v>
      </c>
      <c r="B25" s="41" t="s">
        <v>428</v>
      </c>
      <c r="C25" s="39">
        <v>200</v>
      </c>
      <c r="D25" s="29">
        <v>773</v>
      </c>
      <c r="E25" s="29">
        <v>773</v>
      </c>
      <c r="F25" s="15"/>
      <c r="G25" s="15"/>
      <c r="H25" s="3"/>
    </row>
    <row r="26" spans="1:8" ht="57.75" customHeight="1">
      <c r="A26" s="50" t="s">
        <v>242</v>
      </c>
      <c r="B26" s="51" t="s">
        <v>243</v>
      </c>
      <c r="C26" s="52" t="s">
        <v>7</v>
      </c>
      <c r="D26" s="84">
        <f>D27</f>
        <v>300</v>
      </c>
      <c r="E26" s="84">
        <f>E27</f>
        <v>300</v>
      </c>
      <c r="F26" s="15"/>
      <c r="G26" s="15"/>
      <c r="H26" s="3"/>
    </row>
    <row r="27" spans="1:8" ht="42.75" customHeight="1">
      <c r="A27" s="92" t="s">
        <v>429</v>
      </c>
      <c r="B27" s="41" t="s">
        <v>245</v>
      </c>
      <c r="C27" s="39" t="s">
        <v>7</v>
      </c>
      <c r="D27" s="29">
        <f>D28</f>
        <v>300</v>
      </c>
      <c r="E27" s="29">
        <f>E28</f>
        <v>300</v>
      </c>
      <c r="F27" s="15"/>
      <c r="G27" s="15"/>
      <c r="H27" s="3"/>
    </row>
    <row r="28" spans="1:8" ht="41.25" customHeight="1">
      <c r="A28" s="27" t="s">
        <v>9</v>
      </c>
      <c r="B28" s="41" t="s">
        <v>245</v>
      </c>
      <c r="C28" s="39">
        <v>200</v>
      </c>
      <c r="D28" s="29">
        <v>300</v>
      </c>
      <c r="E28" s="29">
        <v>300</v>
      </c>
      <c r="F28" s="15"/>
      <c r="G28" s="15"/>
      <c r="H28" s="3"/>
    </row>
    <row r="29" spans="1:8" ht="77.25" customHeight="1">
      <c r="A29" s="50" t="s">
        <v>371</v>
      </c>
      <c r="B29" s="51" t="s">
        <v>246</v>
      </c>
      <c r="C29" s="52" t="s">
        <v>7</v>
      </c>
      <c r="D29" s="84">
        <f>D30+D34</f>
        <v>9589.2199999999993</v>
      </c>
      <c r="E29" s="84">
        <f>E30+E34</f>
        <v>9589.2199999999993</v>
      </c>
      <c r="F29" s="15"/>
      <c r="G29" s="15"/>
      <c r="H29" s="3"/>
    </row>
    <row r="30" spans="1:8" ht="39.75" customHeight="1">
      <c r="A30" s="27" t="s">
        <v>15</v>
      </c>
      <c r="B30" s="41" t="s">
        <v>247</v>
      </c>
      <c r="C30" s="39" t="s">
        <v>7</v>
      </c>
      <c r="D30" s="29">
        <f>D31+D32+D33</f>
        <v>861.58</v>
      </c>
      <c r="E30" s="29">
        <f>E31+E32+E33</f>
        <v>861.58</v>
      </c>
      <c r="F30" s="15"/>
      <c r="G30" s="15"/>
      <c r="H30" s="3"/>
    </row>
    <row r="31" spans="1:8" ht="75" customHeight="1">
      <c r="A31" s="5" t="s">
        <v>17</v>
      </c>
      <c r="B31" s="41" t="s">
        <v>247</v>
      </c>
      <c r="C31" s="39">
        <v>100</v>
      </c>
      <c r="D31" s="29">
        <v>343.48</v>
      </c>
      <c r="E31" s="29">
        <v>343.48</v>
      </c>
      <c r="F31" s="15"/>
      <c r="G31" s="15"/>
      <c r="H31" s="3"/>
    </row>
    <row r="32" spans="1:8" ht="36.75" customHeight="1">
      <c r="A32" s="27" t="s">
        <v>9</v>
      </c>
      <c r="B32" s="41" t="s">
        <v>247</v>
      </c>
      <c r="C32" s="39">
        <v>200</v>
      </c>
      <c r="D32" s="29">
        <v>508.1</v>
      </c>
      <c r="E32" s="29">
        <v>508.1</v>
      </c>
      <c r="F32" s="15"/>
      <c r="G32" s="15"/>
      <c r="H32" s="3"/>
    </row>
    <row r="33" spans="1:8" ht="18.600000000000001" customHeight="1">
      <c r="A33" s="27" t="s">
        <v>11</v>
      </c>
      <c r="B33" s="41" t="s">
        <v>247</v>
      </c>
      <c r="C33" s="39">
        <v>800</v>
      </c>
      <c r="D33" s="29">
        <v>10</v>
      </c>
      <c r="E33" s="29">
        <v>10</v>
      </c>
      <c r="F33" s="15"/>
      <c r="G33" s="15"/>
      <c r="H33" s="3"/>
    </row>
    <row r="34" spans="1:8" ht="37.5" customHeight="1">
      <c r="A34" s="27" t="s">
        <v>248</v>
      </c>
      <c r="B34" s="41" t="s">
        <v>249</v>
      </c>
      <c r="C34" s="39" t="s">
        <v>7</v>
      </c>
      <c r="D34" s="29">
        <f>D35</f>
        <v>8727.64</v>
      </c>
      <c r="E34" s="29">
        <f>E35</f>
        <v>8727.64</v>
      </c>
      <c r="F34" s="15"/>
      <c r="G34" s="15"/>
      <c r="H34" s="3"/>
    </row>
    <row r="35" spans="1:8" ht="83.25" customHeight="1">
      <c r="A35" s="5" t="s">
        <v>17</v>
      </c>
      <c r="B35" s="41" t="s">
        <v>249</v>
      </c>
      <c r="C35" s="39">
        <v>100</v>
      </c>
      <c r="D35" s="29">
        <v>8727.64</v>
      </c>
      <c r="E35" s="29">
        <v>8727.64</v>
      </c>
      <c r="F35" s="15"/>
      <c r="G35" s="15"/>
      <c r="H35" s="3"/>
    </row>
    <row r="36" spans="1:8" ht="126.75" customHeight="1">
      <c r="A36" s="55" t="s">
        <v>226</v>
      </c>
      <c r="B36" s="51" t="s">
        <v>52</v>
      </c>
      <c r="C36" s="52" t="s">
        <v>7</v>
      </c>
      <c r="D36" s="85">
        <f>D44+D50+D37</f>
        <v>6888.29</v>
      </c>
      <c r="E36" s="85">
        <f>E44+E50+E37</f>
        <v>3886.5</v>
      </c>
      <c r="F36" s="15">
        <v>654.84</v>
      </c>
      <c r="G36" s="15">
        <v>654.84</v>
      </c>
      <c r="H36" s="3"/>
    </row>
    <row r="37" spans="1:8" ht="56.25">
      <c r="A37" s="94" t="s">
        <v>443</v>
      </c>
      <c r="B37" s="41" t="s">
        <v>442</v>
      </c>
      <c r="C37" s="52" t="s">
        <v>7</v>
      </c>
      <c r="D37" s="97">
        <f>D38+D40+D42</f>
        <v>3001.79</v>
      </c>
      <c r="E37" s="97">
        <f>E38+E40+E42</f>
        <v>0</v>
      </c>
      <c r="F37" s="15"/>
      <c r="G37" s="15"/>
      <c r="H37" s="3"/>
    </row>
    <row r="38" spans="1:8" ht="56.25">
      <c r="A38" s="94" t="s">
        <v>440</v>
      </c>
      <c r="B38" s="41" t="s">
        <v>444</v>
      </c>
      <c r="C38" s="52" t="s">
        <v>7</v>
      </c>
      <c r="D38" s="97">
        <f>D39</f>
        <v>0</v>
      </c>
      <c r="E38" s="97">
        <f>E39</f>
        <v>0</v>
      </c>
      <c r="F38" s="15"/>
      <c r="G38" s="15"/>
      <c r="H38" s="3"/>
    </row>
    <row r="39" spans="1:8" ht="37.5">
      <c r="A39" s="94" t="s">
        <v>9</v>
      </c>
      <c r="B39" s="41" t="s">
        <v>444</v>
      </c>
      <c r="C39" s="39">
        <v>200</v>
      </c>
      <c r="D39" s="97">
        <v>0</v>
      </c>
      <c r="E39" s="97">
        <v>0</v>
      </c>
      <c r="F39" s="15"/>
      <c r="G39" s="15"/>
      <c r="H39" s="3"/>
    </row>
    <row r="40" spans="1:8" ht="56.25">
      <c r="A40" s="94" t="s">
        <v>445</v>
      </c>
      <c r="B40" s="41" t="s">
        <v>446</v>
      </c>
      <c r="C40" s="52" t="s">
        <v>7</v>
      </c>
      <c r="D40" s="97">
        <f>D41</f>
        <v>2519.79</v>
      </c>
      <c r="E40" s="97">
        <f>E41</f>
        <v>0</v>
      </c>
      <c r="F40" s="15"/>
      <c r="G40" s="15"/>
      <c r="H40" s="3"/>
    </row>
    <row r="41" spans="1:8" ht="37.5">
      <c r="A41" s="94" t="s">
        <v>9</v>
      </c>
      <c r="B41" s="41" t="s">
        <v>446</v>
      </c>
      <c r="C41" s="39">
        <v>200</v>
      </c>
      <c r="D41" s="97">
        <v>2519.79</v>
      </c>
      <c r="E41" s="97">
        <v>0</v>
      </c>
      <c r="F41" s="15"/>
      <c r="G41" s="15"/>
      <c r="H41" s="3"/>
    </row>
    <row r="42" spans="1:8" ht="56.25">
      <c r="A42" s="96" t="s">
        <v>441</v>
      </c>
      <c r="B42" s="41" t="s">
        <v>447</v>
      </c>
      <c r="C42" s="52" t="s">
        <v>7</v>
      </c>
      <c r="D42" s="97">
        <f>D43</f>
        <v>482</v>
      </c>
      <c r="E42" s="97">
        <f>E43</f>
        <v>0</v>
      </c>
      <c r="F42" s="15"/>
      <c r="G42" s="15"/>
      <c r="H42" s="3"/>
    </row>
    <row r="43" spans="1:8" ht="37.5">
      <c r="A43" s="94" t="s">
        <v>9</v>
      </c>
      <c r="B43" s="41" t="s">
        <v>447</v>
      </c>
      <c r="C43" s="39">
        <v>200</v>
      </c>
      <c r="D43" s="97">
        <v>482</v>
      </c>
      <c r="E43" s="97">
        <v>0</v>
      </c>
      <c r="F43" s="15"/>
      <c r="G43" s="15"/>
      <c r="H43" s="3"/>
    </row>
    <row r="44" spans="1:8" ht="63" customHeight="1">
      <c r="A44" s="56" t="s">
        <v>227</v>
      </c>
      <c r="B44" s="51" t="s">
        <v>53</v>
      </c>
      <c r="C44" s="52" t="s">
        <v>7</v>
      </c>
      <c r="D44" s="84">
        <f>D45</f>
        <v>3384.5</v>
      </c>
      <c r="E44" s="84">
        <f>E45</f>
        <v>3384.5</v>
      </c>
      <c r="F44" s="15"/>
      <c r="G44" s="15"/>
      <c r="H44" s="3"/>
    </row>
    <row r="45" spans="1:8" ht="63.75" customHeight="1">
      <c r="A45" s="56" t="s">
        <v>329</v>
      </c>
      <c r="B45" s="51" t="s">
        <v>228</v>
      </c>
      <c r="C45" s="52" t="s">
        <v>7</v>
      </c>
      <c r="D45" s="84">
        <f>D46</f>
        <v>3384.5</v>
      </c>
      <c r="E45" s="84">
        <f>E46</f>
        <v>3384.5</v>
      </c>
      <c r="F45" s="15"/>
      <c r="G45" s="15"/>
      <c r="H45" s="3"/>
    </row>
    <row r="46" spans="1:8" ht="40.5" customHeight="1">
      <c r="A46" s="71" t="s">
        <v>229</v>
      </c>
      <c r="B46" s="41" t="s">
        <v>230</v>
      </c>
      <c r="C46" s="52" t="s">
        <v>7</v>
      </c>
      <c r="D46" s="29">
        <f>D47+D48+D49</f>
        <v>3384.5</v>
      </c>
      <c r="E46" s="29">
        <f>E47+E48+E49</f>
        <v>3384.5</v>
      </c>
      <c r="F46" s="15"/>
      <c r="G46" s="15"/>
      <c r="H46" s="3"/>
    </row>
    <row r="47" spans="1:8" ht="88.5" customHeight="1">
      <c r="A47" s="5" t="s">
        <v>17</v>
      </c>
      <c r="B47" s="41" t="s">
        <v>230</v>
      </c>
      <c r="C47" s="39">
        <v>100</v>
      </c>
      <c r="D47" s="86">
        <v>2755.6</v>
      </c>
      <c r="E47" s="29">
        <v>2755.6</v>
      </c>
      <c r="F47" s="15"/>
      <c r="G47" s="15"/>
      <c r="H47" s="3"/>
    </row>
    <row r="48" spans="1:8" ht="45.75" customHeight="1">
      <c r="A48" s="27" t="s">
        <v>9</v>
      </c>
      <c r="B48" s="41" t="s">
        <v>230</v>
      </c>
      <c r="C48" s="39">
        <v>200</v>
      </c>
      <c r="D48" s="86">
        <v>613.4</v>
      </c>
      <c r="E48" s="29">
        <v>613.4</v>
      </c>
      <c r="F48" s="15"/>
      <c r="G48" s="15"/>
      <c r="H48" s="3"/>
    </row>
    <row r="49" spans="1:8" ht="26.25" customHeight="1">
      <c r="A49" s="27" t="s">
        <v>11</v>
      </c>
      <c r="B49" s="41" t="s">
        <v>230</v>
      </c>
      <c r="C49" s="39">
        <v>800</v>
      </c>
      <c r="D49" s="86">
        <v>15.5</v>
      </c>
      <c r="E49" s="29">
        <v>15.5</v>
      </c>
      <c r="F49" s="15"/>
      <c r="G49" s="15"/>
      <c r="H49" s="3"/>
    </row>
    <row r="50" spans="1:8" ht="71.25" customHeight="1">
      <c r="A50" s="72" t="s">
        <v>231</v>
      </c>
      <c r="B50" s="51" t="s">
        <v>232</v>
      </c>
      <c r="C50" s="52" t="s">
        <v>7</v>
      </c>
      <c r="D50" s="84">
        <f>D51+D54</f>
        <v>502</v>
      </c>
      <c r="E50" s="84">
        <f>E51+E54</f>
        <v>502</v>
      </c>
      <c r="F50" s="15"/>
      <c r="G50" s="15"/>
      <c r="H50" s="3"/>
    </row>
    <row r="51" spans="1:8" ht="57.75" customHeight="1">
      <c r="A51" s="72" t="s">
        <v>233</v>
      </c>
      <c r="B51" s="51" t="s">
        <v>234</v>
      </c>
      <c r="C51" s="52" t="s">
        <v>7</v>
      </c>
      <c r="D51" s="84">
        <f>D52</f>
        <v>492</v>
      </c>
      <c r="E51" s="84">
        <f>E52</f>
        <v>492</v>
      </c>
      <c r="F51" s="15"/>
      <c r="G51" s="15"/>
      <c r="H51" s="3"/>
    </row>
    <row r="52" spans="1:8" ht="57.75" customHeight="1">
      <c r="A52" s="46" t="s">
        <v>235</v>
      </c>
      <c r="B52" s="41" t="s">
        <v>236</v>
      </c>
      <c r="C52" s="39" t="s">
        <v>7</v>
      </c>
      <c r="D52" s="29">
        <f>D53</f>
        <v>492</v>
      </c>
      <c r="E52" s="29">
        <f>E53</f>
        <v>492</v>
      </c>
      <c r="F52" s="15"/>
      <c r="G52" s="15"/>
      <c r="H52" s="3"/>
    </row>
    <row r="53" spans="1:8" ht="43.5" customHeight="1">
      <c r="A53" s="5" t="s">
        <v>9</v>
      </c>
      <c r="B53" s="41" t="s">
        <v>236</v>
      </c>
      <c r="C53" s="39">
        <v>200</v>
      </c>
      <c r="D53" s="29">
        <f>250+30+20+32+20+140</f>
        <v>492</v>
      </c>
      <c r="E53" s="29">
        <f>250+30+20+32+20+140</f>
        <v>492</v>
      </c>
      <c r="F53" s="15"/>
      <c r="G53" s="15"/>
      <c r="H53" s="3"/>
    </row>
    <row r="54" spans="1:8" ht="26.25" customHeight="1">
      <c r="A54" s="50" t="s">
        <v>354</v>
      </c>
      <c r="B54" s="51" t="s">
        <v>355</v>
      </c>
      <c r="C54" s="52" t="s">
        <v>7</v>
      </c>
      <c r="D54" s="84">
        <f>D55</f>
        <v>10</v>
      </c>
      <c r="E54" s="84">
        <f>E55</f>
        <v>10</v>
      </c>
      <c r="F54" s="15"/>
      <c r="G54" s="15"/>
      <c r="H54" s="3"/>
    </row>
    <row r="55" spans="1:8" ht="54.75" customHeight="1">
      <c r="A55" s="27" t="s">
        <v>422</v>
      </c>
      <c r="B55" s="41" t="s">
        <v>421</v>
      </c>
      <c r="C55" s="39" t="s">
        <v>7</v>
      </c>
      <c r="D55" s="29">
        <f>D56</f>
        <v>10</v>
      </c>
      <c r="E55" s="29">
        <f>E56</f>
        <v>10</v>
      </c>
      <c r="F55" s="15"/>
      <c r="G55" s="15"/>
      <c r="H55" s="3"/>
    </row>
    <row r="56" spans="1:8" ht="40.5" customHeight="1">
      <c r="A56" s="27" t="s">
        <v>9</v>
      </c>
      <c r="B56" s="41" t="s">
        <v>421</v>
      </c>
      <c r="C56" s="39">
        <v>200</v>
      </c>
      <c r="D56" s="29">
        <v>10</v>
      </c>
      <c r="E56" s="29">
        <v>10</v>
      </c>
      <c r="F56" s="15"/>
      <c r="G56" s="15"/>
      <c r="H56" s="3"/>
    </row>
    <row r="57" spans="1:8" ht="117" customHeight="1">
      <c r="A57" s="55" t="s">
        <v>372</v>
      </c>
      <c r="B57" s="51" t="s">
        <v>54</v>
      </c>
      <c r="C57" s="52" t="s">
        <v>7</v>
      </c>
      <c r="D57" s="81">
        <f>D62+D66+D70+D83+D76+D58</f>
        <v>34396.5</v>
      </c>
      <c r="E57" s="81">
        <f>E62+E66+E70+E83+E58</f>
        <v>31396.5</v>
      </c>
      <c r="F57" s="15">
        <v>10224.94</v>
      </c>
      <c r="G57" s="15">
        <v>9880.4</v>
      </c>
      <c r="H57" s="3"/>
    </row>
    <row r="58" spans="1:8" ht="75">
      <c r="A58" s="100" t="s">
        <v>459</v>
      </c>
      <c r="B58" s="41" t="s">
        <v>462</v>
      </c>
      <c r="C58" s="52" t="s">
        <v>7</v>
      </c>
      <c r="D58" s="81">
        <f t="shared" ref="D58:E60" si="1">D59</f>
        <v>1000</v>
      </c>
      <c r="E58" s="81">
        <f t="shared" si="1"/>
        <v>1000</v>
      </c>
      <c r="F58" s="15"/>
      <c r="G58" s="15"/>
      <c r="H58" s="3"/>
    </row>
    <row r="59" spans="1:8" ht="37.5">
      <c r="A59" s="100" t="s">
        <v>460</v>
      </c>
      <c r="B59" s="41" t="s">
        <v>463</v>
      </c>
      <c r="C59" s="52" t="s">
        <v>7</v>
      </c>
      <c r="D59" s="81">
        <f t="shared" si="1"/>
        <v>1000</v>
      </c>
      <c r="E59" s="81">
        <f t="shared" si="1"/>
        <v>1000</v>
      </c>
      <c r="F59" s="15"/>
      <c r="G59" s="15"/>
      <c r="H59" s="3"/>
    </row>
    <row r="60" spans="1:8" ht="37.5">
      <c r="A60" s="94" t="s">
        <v>461</v>
      </c>
      <c r="B60" s="41" t="s">
        <v>464</v>
      </c>
      <c r="C60" s="52" t="s">
        <v>7</v>
      </c>
      <c r="D60" s="81">
        <f t="shared" si="1"/>
        <v>1000</v>
      </c>
      <c r="E60" s="81">
        <f t="shared" si="1"/>
        <v>1000</v>
      </c>
      <c r="F60" s="15"/>
      <c r="G60" s="15"/>
      <c r="H60" s="3"/>
    </row>
    <row r="61" spans="1:8" ht="37.5">
      <c r="A61" s="94" t="s">
        <v>9</v>
      </c>
      <c r="B61" s="41" t="s">
        <v>464</v>
      </c>
      <c r="C61" s="39">
        <v>200</v>
      </c>
      <c r="D61" s="81">
        <v>1000</v>
      </c>
      <c r="E61" s="81">
        <v>1000</v>
      </c>
      <c r="F61" s="15"/>
      <c r="G61" s="15"/>
      <c r="H61" s="3"/>
    </row>
    <row r="62" spans="1:8" ht="98.25" customHeight="1">
      <c r="A62" s="57" t="s">
        <v>373</v>
      </c>
      <c r="B62" s="51" t="s">
        <v>55</v>
      </c>
      <c r="C62" s="52" t="s">
        <v>7</v>
      </c>
      <c r="D62" s="81">
        <f t="shared" ref="D62:E64" si="2">D63</f>
        <v>9317</v>
      </c>
      <c r="E62" s="81">
        <f t="shared" si="2"/>
        <v>9317</v>
      </c>
      <c r="F62" s="15"/>
      <c r="G62" s="15"/>
      <c r="H62" s="3"/>
    </row>
    <row r="63" spans="1:8" ht="43.5" customHeight="1">
      <c r="A63" s="57" t="s">
        <v>374</v>
      </c>
      <c r="B63" s="51" t="s">
        <v>55</v>
      </c>
      <c r="C63" s="52" t="s">
        <v>7</v>
      </c>
      <c r="D63" s="81">
        <f t="shared" si="2"/>
        <v>9317</v>
      </c>
      <c r="E63" s="81">
        <f t="shared" si="2"/>
        <v>9317</v>
      </c>
      <c r="F63" s="15"/>
      <c r="G63" s="15"/>
      <c r="H63" s="3"/>
    </row>
    <row r="64" spans="1:8" ht="39" customHeight="1">
      <c r="A64" s="27" t="s">
        <v>375</v>
      </c>
      <c r="B64" s="41" t="s">
        <v>250</v>
      </c>
      <c r="C64" s="39" t="s">
        <v>7</v>
      </c>
      <c r="D64" s="29">
        <f t="shared" si="2"/>
        <v>9317</v>
      </c>
      <c r="E64" s="29">
        <f t="shared" si="2"/>
        <v>9317</v>
      </c>
      <c r="F64" s="15">
        <v>2626.56</v>
      </c>
      <c r="G64" s="29">
        <v>2626.56</v>
      </c>
      <c r="H64" s="3"/>
    </row>
    <row r="65" spans="1:8" ht="42" customHeight="1">
      <c r="A65" s="37" t="s">
        <v>9</v>
      </c>
      <c r="B65" s="41" t="s">
        <v>250</v>
      </c>
      <c r="C65" s="39">
        <v>200</v>
      </c>
      <c r="D65" s="86">
        <v>9317</v>
      </c>
      <c r="E65" s="83">
        <v>9317</v>
      </c>
      <c r="F65" s="33" t="e">
        <f>F89+F90+#REF!</f>
        <v>#REF!</v>
      </c>
      <c r="G65" s="33" t="e">
        <f>G89+G90+#REF!</f>
        <v>#REF!</v>
      </c>
      <c r="H65" s="3"/>
    </row>
    <row r="66" spans="1:8" ht="49.5" customHeight="1">
      <c r="A66" s="73" t="s">
        <v>361</v>
      </c>
      <c r="B66" s="51" t="s">
        <v>381</v>
      </c>
      <c r="C66" s="52" t="s">
        <v>7</v>
      </c>
      <c r="D66" s="82">
        <f t="shared" ref="D66:E68" si="3">D67</f>
        <v>800</v>
      </c>
      <c r="E66" s="82">
        <f t="shared" si="3"/>
        <v>800</v>
      </c>
      <c r="F66" s="33"/>
      <c r="G66" s="33"/>
      <c r="H66" s="3"/>
    </row>
    <row r="67" spans="1:8" ht="33" customHeight="1">
      <c r="A67" s="91" t="s">
        <v>382</v>
      </c>
      <c r="B67" s="51" t="s">
        <v>383</v>
      </c>
      <c r="C67" s="52" t="s">
        <v>7</v>
      </c>
      <c r="D67" s="82">
        <f t="shared" si="3"/>
        <v>800</v>
      </c>
      <c r="E67" s="82">
        <f t="shared" si="3"/>
        <v>800</v>
      </c>
      <c r="F67" s="33"/>
      <c r="G67" s="33"/>
      <c r="H67" s="3"/>
    </row>
    <row r="68" spans="1:8" ht="26.25" customHeight="1">
      <c r="A68" s="42" t="s">
        <v>384</v>
      </c>
      <c r="B68" s="41" t="s">
        <v>385</v>
      </c>
      <c r="C68" s="39" t="s">
        <v>7</v>
      </c>
      <c r="D68" s="83">
        <f t="shared" si="3"/>
        <v>800</v>
      </c>
      <c r="E68" s="83">
        <f t="shared" si="3"/>
        <v>800</v>
      </c>
      <c r="F68" s="33"/>
      <c r="G68" s="33"/>
      <c r="H68" s="3"/>
    </row>
    <row r="69" spans="1:8" ht="43.5" customHeight="1">
      <c r="A69" s="43" t="s">
        <v>241</v>
      </c>
      <c r="B69" s="41" t="s">
        <v>385</v>
      </c>
      <c r="C69" s="39">
        <v>400</v>
      </c>
      <c r="D69" s="83">
        <v>800</v>
      </c>
      <c r="E69" s="83">
        <v>800</v>
      </c>
      <c r="F69" s="33"/>
      <c r="G69" s="33"/>
      <c r="H69" s="3"/>
    </row>
    <row r="70" spans="1:8" ht="43.5" customHeight="1">
      <c r="A70" s="59" t="s">
        <v>419</v>
      </c>
      <c r="B70" s="51" t="s">
        <v>386</v>
      </c>
      <c r="C70" s="52"/>
      <c r="D70" s="82">
        <f>D71</f>
        <v>20066.5</v>
      </c>
      <c r="E70" s="82">
        <f>E71</f>
        <v>20066.5</v>
      </c>
      <c r="F70" s="33"/>
      <c r="G70" s="33"/>
      <c r="H70" s="3"/>
    </row>
    <row r="71" spans="1:8" ht="43.5" customHeight="1">
      <c r="A71" s="59" t="s">
        <v>388</v>
      </c>
      <c r="B71" s="51" t="s">
        <v>387</v>
      </c>
      <c r="C71" s="52"/>
      <c r="D71" s="82">
        <f>D72+D74</f>
        <v>20066.5</v>
      </c>
      <c r="E71" s="82">
        <f>E72+E74</f>
        <v>20066.5</v>
      </c>
      <c r="F71" s="33"/>
      <c r="G71" s="33"/>
      <c r="H71" s="3"/>
    </row>
    <row r="72" spans="1:8" ht="42" customHeight="1">
      <c r="A72" s="43" t="s">
        <v>388</v>
      </c>
      <c r="B72" s="41" t="s">
        <v>389</v>
      </c>
      <c r="C72" s="39" t="s">
        <v>7</v>
      </c>
      <c r="D72" s="83">
        <f>D73</f>
        <v>18338.5</v>
      </c>
      <c r="E72" s="83">
        <f>E73</f>
        <v>18338.5</v>
      </c>
      <c r="F72" s="33"/>
      <c r="G72" s="33"/>
      <c r="H72" s="3"/>
    </row>
    <row r="73" spans="1:8" ht="38.25" customHeight="1">
      <c r="A73" s="37" t="s">
        <v>9</v>
      </c>
      <c r="B73" s="41" t="s">
        <v>389</v>
      </c>
      <c r="C73" s="39">
        <v>200</v>
      </c>
      <c r="D73" s="83">
        <v>18338.5</v>
      </c>
      <c r="E73" s="83">
        <v>18338.5</v>
      </c>
      <c r="F73" s="33"/>
      <c r="G73" s="33"/>
      <c r="H73" s="3"/>
    </row>
    <row r="74" spans="1:8" ht="57.75" customHeight="1">
      <c r="A74" s="37" t="s">
        <v>390</v>
      </c>
      <c r="B74" s="41" t="s">
        <v>391</v>
      </c>
      <c r="C74" s="39" t="s">
        <v>7</v>
      </c>
      <c r="D74" s="83">
        <f>D75</f>
        <v>1728</v>
      </c>
      <c r="E74" s="83">
        <f>E75</f>
        <v>1728</v>
      </c>
      <c r="F74" s="33"/>
      <c r="G74" s="33"/>
      <c r="H74" s="3"/>
    </row>
    <row r="75" spans="1:8" ht="38.25" customHeight="1">
      <c r="A75" s="37" t="s">
        <v>9</v>
      </c>
      <c r="B75" s="41" t="s">
        <v>391</v>
      </c>
      <c r="C75" s="39">
        <v>200</v>
      </c>
      <c r="D75" s="83">
        <v>1728</v>
      </c>
      <c r="E75" s="83">
        <v>1728</v>
      </c>
      <c r="F75" s="33"/>
      <c r="G75" s="33"/>
      <c r="H75" s="3"/>
    </row>
    <row r="76" spans="1:8" ht="56.25">
      <c r="A76" s="94" t="s">
        <v>443</v>
      </c>
      <c r="B76" s="51" t="s">
        <v>455</v>
      </c>
      <c r="C76" s="39" t="s">
        <v>7</v>
      </c>
      <c r="D76" s="83">
        <f>D77+D79+D81</f>
        <v>3000</v>
      </c>
      <c r="E76" s="83">
        <f>E77+E79+E81</f>
        <v>0</v>
      </c>
      <c r="F76" s="33"/>
      <c r="G76" s="33"/>
      <c r="H76" s="3"/>
    </row>
    <row r="77" spans="1:8" ht="56.25">
      <c r="A77" s="94" t="s">
        <v>440</v>
      </c>
      <c r="B77" s="41" t="s">
        <v>456</v>
      </c>
      <c r="C77" s="39" t="s">
        <v>7</v>
      </c>
      <c r="D77" s="83">
        <f>D78</f>
        <v>0</v>
      </c>
      <c r="E77" s="83">
        <f>E78</f>
        <v>0</v>
      </c>
      <c r="F77" s="33"/>
      <c r="G77" s="33"/>
      <c r="H77" s="3"/>
    </row>
    <row r="78" spans="1:8" ht="38.25" customHeight="1">
      <c r="A78" s="43" t="s">
        <v>9</v>
      </c>
      <c r="B78" s="41" t="s">
        <v>456</v>
      </c>
      <c r="C78" s="39">
        <v>200</v>
      </c>
      <c r="D78" s="83">
        <v>0</v>
      </c>
      <c r="E78" s="83">
        <v>0</v>
      </c>
      <c r="F78" s="33"/>
      <c r="G78" s="33"/>
      <c r="H78" s="3"/>
    </row>
    <row r="79" spans="1:8" ht="56.25">
      <c r="A79" s="94" t="s">
        <v>445</v>
      </c>
      <c r="B79" s="41" t="s">
        <v>457</v>
      </c>
      <c r="C79" s="39" t="s">
        <v>7</v>
      </c>
      <c r="D79" s="83">
        <f>D80</f>
        <v>2700</v>
      </c>
      <c r="E79" s="83">
        <f>E80</f>
        <v>0</v>
      </c>
      <c r="F79" s="33"/>
      <c r="G79" s="33"/>
      <c r="H79" s="3"/>
    </row>
    <row r="80" spans="1:8" ht="38.25" customHeight="1">
      <c r="A80" s="37" t="s">
        <v>9</v>
      </c>
      <c r="B80" s="41" t="s">
        <v>457</v>
      </c>
      <c r="C80" s="39">
        <v>200</v>
      </c>
      <c r="D80" s="83">
        <v>2700</v>
      </c>
      <c r="E80" s="83">
        <v>0</v>
      </c>
      <c r="F80" s="33"/>
      <c r="G80" s="33"/>
      <c r="H80" s="3"/>
    </row>
    <row r="81" spans="1:12" ht="56.25">
      <c r="A81" s="27" t="s">
        <v>441</v>
      </c>
      <c r="B81" s="41" t="s">
        <v>458</v>
      </c>
      <c r="C81" s="39" t="s">
        <v>7</v>
      </c>
      <c r="D81" s="83">
        <f>D82</f>
        <v>300</v>
      </c>
      <c r="E81" s="83">
        <f>E82</f>
        <v>0</v>
      </c>
      <c r="F81" s="33"/>
      <c r="G81" s="33"/>
      <c r="H81" s="3"/>
    </row>
    <row r="82" spans="1:12" ht="38.25" customHeight="1">
      <c r="A82" s="37" t="s">
        <v>9</v>
      </c>
      <c r="B82" s="41" t="s">
        <v>458</v>
      </c>
      <c r="C82" s="39">
        <v>200</v>
      </c>
      <c r="D82" s="83">
        <v>300</v>
      </c>
      <c r="E82" s="83">
        <v>0</v>
      </c>
      <c r="F82" s="33"/>
      <c r="G82" s="33"/>
      <c r="H82" s="3"/>
    </row>
    <row r="83" spans="1:12" ht="60" customHeight="1">
      <c r="A83" s="73" t="s">
        <v>251</v>
      </c>
      <c r="B83" s="51" t="s">
        <v>376</v>
      </c>
      <c r="C83" s="52" t="s">
        <v>7</v>
      </c>
      <c r="D83" s="82">
        <f>D84</f>
        <v>213</v>
      </c>
      <c r="E83" s="82">
        <f>E84</f>
        <v>213</v>
      </c>
      <c r="F83" s="33"/>
      <c r="G83" s="33"/>
      <c r="H83" s="3"/>
    </row>
    <row r="84" spans="1:12" ht="43.5" customHeight="1">
      <c r="A84" s="73" t="s">
        <v>377</v>
      </c>
      <c r="B84" s="51" t="s">
        <v>379</v>
      </c>
      <c r="C84" s="52" t="s">
        <v>7</v>
      </c>
      <c r="D84" s="82">
        <f>D85+D87</f>
        <v>213</v>
      </c>
      <c r="E84" s="82">
        <f>E85+E87</f>
        <v>213</v>
      </c>
      <c r="F84" s="33"/>
      <c r="G84" s="33"/>
      <c r="H84" s="3"/>
    </row>
    <row r="85" spans="1:12" ht="43.5" customHeight="1">
      <c r="A85" s="37" t="s">
        <v>378</v>
      </c>
      <c r="B85" s="41" t="s">
        <v>380</v>
      </c>
      <c r="C85" s="39" t="s">
        <v>7</v>
      </c>
      <c r="D85" s="83">
        <f>D86</f>
        <v>13</v>
      </c>
      <c r="E85" s="83">
        <f>E86</f>
        <v>13</v>
      </c>
      <c r="F85" s="33"/>
      <c r="G85" s="33"/>
      <c r="H85" s="3"/>
    </row>
    <row r="86" spans="1:12" ht="40.5" customHeight="1">
      <c r="A86" s="43" t="s">
        <v>47</v>
      </c>
      <c r="B86" s="41" t="s">
        <v>380</v>
      </c>
      <c r="C86" s="39">
        <v>600</v>
      </c>
      <c r="D86" s="83">
        <v>13</v>
      </c>
      <c r="E86" s="83">
        <v>13</v>
      </c>
      <c r="F86" s="33"/>
      <c r="G86" s="33"/>
      <c r="H86" s="3"/>
    </row>
    <row r="87" spans="1:12" ht="40.5" customHeight="1">
      <c r="A87" s="43" t="s">
        <v>392</v>
      </c>
      <c r="B87" s="41" t="s">
        <v>393</v>
      </c>
      <c r="C87" s="39" t="s">
        <v>7</v>
      </c>
      <c r="D87" s="83">
        <f>D88</f>
        <v>200</v>
      </c>
      <c r="E87" s="83">
        <f>E88</f>
        <v>200</v>
      </c>
      <c r="F87" s="33"/>
      <c r="G87" s="33"/>
      <c r="H87" s="3"/>
    </row>
    <row r="88" spans="1:12" ht="40.5" customHeight="1">
      <c r="A88" s="37" t="s">
        <v>9</v>
      </c>
      <c r="B88" s="41" t="s">
        <v>393</v>
      </c>
      <c r="C88" s="39">
        <v>200</v>
      </c>
      <c r="D88" s="83">
        <v>200</v>
      </c>
      <c r="E88" s="83">
        <v>200</v>
      </c>
      <c r="F88" s="33"/>
      <c r="G88" s="33"/>
      <c r="H88" s="3"/>
    </row>
    <row r="89" spans="1:12" ht="78.75" customHeight="1">
      <c r="A89" s="55" t="s">
        <v>252</v>
      </c>
      <c r="B89" s="51" t="s">
        <v>56</v>
      </c>
      <c r="C89" s="52" t="s">
        <v>7</v>
      </c>
      <c r="D89" s="82">
        <f>D90+D101+D94</f>
        <v>7536.22</v>
      </c>
      <c r="E89" s="82">
        <f>E90+E101+E94</f>
        <v>7500.81</v>
      </c>
      <c r="F89" s="15">
        <v>25087.35</v>
      </c>
      <c r="G89" s="15">
        <v>24518.36</v>
      </c>
      <c r="H89" s="3"/>
    </row>
    <row r="90" spans="1:12" ht="63" customHeight="1">
      <c r="A90" s="50" t="s">
        <v>262</v>
      </c>
      <c r="B90" s="51" t="s">
        <v>57</v>
      </c>
      <c r="C90" s="52" t="s">
        <v>7</v>
      </c>
      <c r="D90" s="81">
        <f t="shared" ref="D90:E92" si="4">D91</f>
        <v>10</v>
      </c>
      <c r="E90" s="81">
        <f t="shared" si="4"/>
        <v>10</v>
      </c>
      <c r="F90" s="15">
        <v>4250.6399999999994</v>
      </c>
      <c r="G90" s="15">
        <v>5580.95</v>
      </c>
      <c r="H90" s="3"/>
    </row>
    <row r="91" spans="1:12" ht="57" customHeight="1">
      <c r="A91" s="58" t="s">
        <v>205</v>
      </c>
      <c r="B91" s="51" t="s">
        <v>58</v>
      </c>
      <c r="C91" s="52" t="s">
        <v>7</v>
      </c>
      <c r="D91" s="82">
        <f t="shared" si="4"/>
        <v>10</v>
      </c>
      <c r="E91" s="82">
        <f t="shared" si="4"/>
        <v>10</v>
      </c>
      <c r="F91" s="33" t="e">
        <f>#REF!+#REF!+F96</f>
        <v>#REF!</v>
      </c>
      <c r="G91" s="33" t="e">
        <f>#REF!+#REF!+G96</f>
        <v>#REF!</v>
      </c>
      <c r="H91" s="3"/>
    </row>
    <row r="92" spans="1:12" ht="42" customHeight="1">
      <c r="A92" s="25" t="s">
        <v>37</v>
      </c>
      <c r="B92" s="41" t="s">
        <v>253</v>
      </c>
      <c r="C92" s="39" t="s">
        <v>7</v>
      </c>
      <c r="D92" s="83">
        <f t="shared" si="4"/>
        <v>10</v>
      </c>
      <c r="E92" s="83">
        <f t="shared" si="4"/>
        <v>10</v>
      </c>
      <c r="F92" s="33"/>
      <c r="G92" s="33"/>
      <c r="H92" s="3"/>
    </row>
    <row r="93" spans="1:12" ht="39.75" customHeight="1">
      <c r="A93" s="25" t="s">
        <v>9</v>
      </c>
      <c r="B93" s="41" t="s">
        <v>253</v>
      </c>
      <c r="C93" s="39">
        <v>200</v>
      </c>
      <c r="D93" s="83">
        <v>10</v>
      </c>
      <c r="E93" s="83">
        <v>10</v>
      </c>
      <c r="F93" s="33"/>
      <c r="G93" s="33"/>
      <c r="H93" s="74"/>
      <c r="I93" s="75"/>
      <c r="J93" s="75"/>
      <c r="K93" s="75"/>
      <c r="L93" s="75"/>
    </row>
    <row r="94" spans="1:12" ht="57" customHeight="1">
      <c r="A94" s="58" t="s">
        <v>254</v>
      </c>
      <c r="B94" s="51" t="s">
        <v>60</v>
      </c>
      <c r="C94" s="52" t="s">
        <v>7</v>
      </c>
      <c r="D94" s="82">
        <f>D95+D98</f>
        <v>170</v>
      </c>
      <c r="E94" s="82">
        <f>E95+E98</f>
        <v>170</v>
      </c>
      <c r="F94" s="33"/>
      <c r="G94" s="33"/>
      <c r="H94" s="74"/>
      <c r="I94" s="75"/>
      <c r="J94" s="75"/>
      <c r="K94" s="75"/>
      <c r="L94" s="75"/>
    </row>
    <row r="95" spans="1:12" ht="42" customHeight="1">
      <c r="A95" s="58" t="s">
        <v>255</v>
      </c>
      <c r="B95" s="51" t="s">
        <v>61</v>
      </c>
      <c r="C95" s="52" t="s">
        <v>7</v>
      </c>
      <c r="D95" s="82">
        <f>D96</f>
        <v>140</v>
      </c>
      <c r="E95" s="82">
        <f>E96</f>
        <v>140</v>
      </c>
      <c r="F95" s="33"/>
      <c r="G95" s="33"/>
      <c r="H95" s="74"/>
      <c r="I95" s="75"/>
      <c r="J95" s="75"/>
      <c r="K95" s="75"/>
      <c r="L95" s="75"/>
    </row>
    <row r="96" spans="1:12" ht="38.25" customHeight="1">
      <c r="A96" s="27" t="s">
        <v>42</v>
      </c>
      <c r="B96" s="41" t="s">
        <v>256</v>
      </c>
      <c r="C96" s="39" t="s">
        <v>7</v>
      </c>
      <c r="D96" s="83">
        <f>D97</f>
        <v>140</v>
      </c>
      <c r="E96" s="83">
        <f>E97</f>
        <v>140</v>
      </c>
      <c r="F96" s="15">
        <v>135.83000000000001</v>
      </c>
      <c r="G96" s="15">
        <v>131.53</v>
      </c>
      <c r="H96" s="3"/>
    </row>
    <row r="97" spans="1:8" ht="18.75">
      <c r="A97" s="25" t="s">
        <v>11</v>
      </c>
      <c r="B97" s="41" t="s">
        <v>256</v>
      </c>
      <c r="C97" s="39">
        <v>800</v>
      </c>
      <c r="D97" s="83">
        <v>140</v>
      </c>
      <c r="E97" s="83">
        <v>140</v>
      </c>
      <c r="F97" s="33" t="e">
        <f>#REF!+#REF!+F125</f>
        <v>#REF!</v>
      </c>
      <c r="G97" s="33" t="e">
        <f>#REF!+#REF!+G125</f>
        <v>#REF!</v>
      </c>
      <c r="H97" s="3"/>
    </row>
    <row r="98" spans="1:8" ht="37.5">
      <c r="A98" s="58" t="s">
        <v>204</v>
      </c>
      <c r="B98" s="51" t="s">
        <v>257</v>
      </c>
      <c r="C98" s="52" t="s">
        <v>7</v>
      </c>
      <c r="D98" s="82">
        <f>D99</f>
        <v>30</v>
      </c>
      <c r="E98" s="82">
        <f>E99</f>
        <v>30</v>
      </c>
      <c r="F98" s="33"/>
      <c r="G98" s="33"/>
      <c r="H98" s="3"/>
    </row>
    <row r="99" spans="1:8" ht="56.25">
      <c r="A99" s="25" t="s">
        <v>59</v>
      </c>
      <c r="B99" s="41" t="s">
        <v>258</v>
      </c>
      <c r="C99" s="39" t="s">
        <v>7</v>
      </c>
      <c r="D99" s="83">
        <f>D100</f>
        <v>30</v>
      </c>
      <c r="E99" s="83">
        <f>E100</f>
        <v>30</v>
      </c>
      <c r="F99" s="33"/>
      <c r="G99" s="33"/>
      <c r="H99" s="3"/>
    </row>
    <row r="100" spans="1:8" ht="37.5">
      <c r="A100" s="25" t="s">
        <v>9</v>
      </c>
      <c r="B100" s="41" t="s">
        <v>258</v>
      </c>
      <c r="C100" s="39">
        <v>200</v>
      </c>
      <c r="D100" s="83">
        <v>30</v>
      </c>
      <c r="E100" s="83">
        <v>30</v>
      </c>
      <c r="F100" s="33"/>
      <c r="G100" s="33"/>
      <c r="H100" s="3"/>
    </row>
    <row r="101" spans="1:8" ht="37.5">
      <c r="A101" s="58" t="s">
        <v>259</v>
      </c>
      <c r="B101" s="51" t="s">
        <v>62</v>
      </c>
      <c r="C101" s="52" t="s">
        <v>7</v>
      </c>
      <c r="D101" s="82">
        <f>D102+D112+D119+D122</f>
        <v>7356.22</v>
      </c>
      <c r="E101" s="82">
        <f>E102+E112+E119+E122</f>
        <v>7320.81</v>
      </c>
      <c r="F101" s="33"/>
      <c r="G101" s="33"/>
      <c r="H101" s="3"/>
    </row>
    <row r="102" spans="1:8" ht="37.5">
      <c r="A102" s="58" t="s">
        <v>206</v>
      </c>
      <c r="B102" s="51" t="s">
        <v>63</v>
      </c>
      <c r="C102" s="52" t="s">
        <v>7</v>
      </c>
      <c r="D102" s="82">
        <f>D103+D107+D109</f>
        <v>4584.01</v>
      </c>
      <c r="E102" s="82">
        <f>E103+E107+E109</f>
        <v>4584.01</v>
      </c>
      <c r="F102" s="33"/>
      <c r="G102" s="33"/>
      <c r="H102" s="3"/>
    </row>
    <row r="103" spans="1:8" ht="56.25">
      <c r="A103" s="25" t="s">
        <v>26</v>
      </c>
      <c r="B103" s="41" t="s">
        <v>64</v>
      </c>
      <c r="C103" s="39" t="s">
        <v>7</v>
      </c>
      <c r="D103" s="83">
        <f>D104+D105+D106</f>
        <v>954.64</v>
      </c>
      <c r="E103" s="83">
        <f>E104+E105+E106</f>
        <v>954.64</v>
      </c>
      <c r="F103" s="33"/>
      <c r="G103" s="33"/>
      <c r="H103" s="3"/>
    </row>
    <row r="104" spans="1:8" ht="75">
      <c r="A104" s="5" t="s">
        <v>17</v>
      </c>
      <c r="B104" s="41" t="s">
        <v>64</v>
      </c>
      <c r="C104" s="39">
        <v>100</v>
      </c>
      <c r="D104" s="87">
        <v>74.790000000000006</v>
      </c>
      <c r="E104" s="83">
        <v>74.790000000000006</v>
      </c>
      <c r="F104" s="33"/>
      <c r="G104" s="33"/>
      <c r="H104" s="3"/>
    </row>
    <row r="105" spans="1:8" ht="37.5">
      <c r="A105" s="25" t="s">
        <v>9</v>
      </c>
      <c r="B105" s="41" t="s">
        <v>64</v>
      </c>
      <c r="C105" s="39">
        <v>200</v>
      </c>
      <c r="D105" s="87">
        <v>858.85</v>
      </c>
      <c r="E105" s="83">
        <v>858.85</v>
      </c>
      <c r="F105" s="33"/>
      <c r="G105" s="33"/>
      <c r="H105" s="3"/>
    </row>
    <row r="106" spans="1:8" ht="18.75">
      <c r="A106" s="25" t="s">
        <v>11</v>
      </c>
      <c r="B106" s="41" t="s">
        <v>64</v>
      </c>
      <c r="C106" s="39">
        <v>800</v>
      </c>
      <c r="D106" s="86">
        <v>21</v>
      </c>
      <c r="E106" s="83">
        <v>21</v>
      </c>
      <c r="F106" s="33"/>
      <c r="G106" s="33"/>
      <c r="H106" s="3"/>
    </row>
    <row r="107" spans="1:8" ht="37.5">
      <c r="A107" s="25" t="s">
        <v>27</v>
      </c>
      <c r="B107" s="41" t="s">
        <v>65</v>
      </c>
      <c r="C107" s="39" t="s">
        <v>7</v>
      </c>
      <c r="D107" s="83">
        <f>D108</f>
        <v>1795.87</v>
      </c>
      <c r="E107" s="83">
        <f>E108</f>
        <v>1795.87</v>
      </c>
      <c r="F107" s="33"/>
      <c r="G107" s="33"/>
      <c r="H107" s="3"/>
    </row>
    <row r="108" spans="1:8" ht="75">
      <c r="A108" s="5" t="s">
        <v>17</v>
      </c>
      <c r="B108" s="41" t="s">
        <v>65</v>
      </c>
      <c r="C108" s="39">
        <v>100</v>
      </c>
      <c r="D108" s="87">
        <v>1795.87</v>
      </c>
      <c r="E108" s="83">
        <v>1795.87</v>
      </c>
      <c r="F108" s="33"/>
      <c r="G108" s="33"/>
      <c r="H108" s="3"/>
    </row>
    <row r="109" spans="1:8" ht="60.75" customHeight="1">
      <c r="A109" s="25" t="s">
        <v>25</v>
      </c>
      <c r="B109" s="41" t="s">
        <v>66</v>
      </c>
      <c r="C109" s="39" t="s">
        <v>7</v>
      </c>
      <c r="D109" s="83">
        <f>D110+D111</f>
        <v>1833.5</v>
      </c>
      <c r="E109" s="83">
        <f>E110+E111</f>
        <v>1833.5</v>
      </c>
      <c r="F109" s="33"/>
      <c r="G109" s="33"/>
      <c r="H109" s="3"/>
    </row>
    <row r="110" spans="1:8" ht="75">
      <c r="A110" s="5" t="s">
        <v>17</v>
      </c>
      <c r="B110" s="41" t="s">
        <v>66</v>
      </c>
      <c r="C110" s="39">
        <v>100</v>
      </c>
      <c r="D110" s="83">
        <v>1675.46</v>
      </c>
      <c r="E110" s="83">
        <v>1675.46</v>
      </c>
      <c r="F110" s="33"/>
      <c r="G110" s="33"/>
      <c r="H110" s="3"/>
    </row>
    <row r="111" spans="1:8" ht="37.5">
      <c r="A111" s="25" t="s">
        <v>9</v>
      </c>
      <c r="B111" s="41" t="s">
        <v>66</v>
      </c>
      <c r="C111" s="39">
        <v>200</v>
      </c>
      <c r="D111" s="83">
        <v>158.04</v>
      </c>
      <c r="E111" s="83">
        <v>158.04</v>
      </c>
      <c r="F111" s="33"/>
      <c r="G111" s="33"/>
      <c r="H111" s="3"/>
    </row>
    <row r="112" spans="1:8" ht="22.5" customHeight="1">
      <c r="A112" s="58" t="s">
        <v>207</v>
      </c>
      <c r="B112" s="51" t="s">
        <v>67</v>
      </c>
      <c r="C112" s="52"/>
      <c r="D112" s="82">
        <f>D115+D117+D113</f>
        <v>2568.7300000000005</v>
      </c>
      <c r="E112" s="82">
        <f>E115+E117+E113</f>
        <v>2568.7300000000005</v>
      </c>
      <c r="F112" s="33"/>
      <c r="G112" s="33"/>
      <c r="H112" s="3"/>
    </row>
    <row r="113" spans="1:8" ht="46.5" customHeight="1">
      <c r="A113" s="25" t="s">
        <v>394</v>
      </c>
      <c r="B113" s="41" t="s">
        <v>395</v>
      </c>
      <c r="C113" s="39" t="s">
        <v>7</v>
      </c>
      <c r="D113" s="83">
        <f>D114</f>
        <v>457.55</v>
      </c>
      <c r="E113" s="83">
        <f>E114</f>
        <v>457.55</v>
      </c>
      <c r="F113" s="33"/>
      <c r="G113" s="33"/>
      <c r="H113" s="3"/>
    </row>
    <row r="114" spans="1:8" ht="22.5" customHeight="1">
      <c r="A114" s="25" t="s">
        <v>11</v>
      </c>
      <c r="B114" s="41" t="s">
        <v>395</v>
      </c>
      <c r="C114" s="39">
        <v>800</v>
      </c>
      <c r="D114" s="83">
        <v>457.55</v>
      </c>
      <c r="E114" s="83">
        <v>457.55</v>
      </c>
      <c r="F114" s="33"/>
      <c r="G114" s="33"/>
      <c r="H114" s="3"/>
    </row>
    <row r="115" spans="1:8" ht="54.75" customHeight="1">
      <c r="A115" s="25" t="s">
        <v>197</v>
      </c>
      <c r="B115" s="41" t="s">
        <v>68</v>
      </c>
      <c r="C115" s="39" t="s">
        <v>7</v>
      </c>
      <c r="D115" s="83">
        <f>D116</f>
        <v>57.42</v>
      </c>
      <c r="E115" s="83">
        <f>E116</f>
        <v>57.42</v>
      </c>
      <c r="F115" s="33"/>
      <c r="G115" s="33"/>
      <c r="H115" s="3"/>
    </row>
    <row r="116" spans="1:8" ht="18.75">
      <c r="A116" s="25" t="s">
        <v>11</v>
      </c>
      <c r="B116" s="41" t="s">
        <v>68</v>
      </c>
      <c r="C116" s="39">
        <v>800</v>
      </c>
      <c r="D116" s="83">
        <v>57.42</v>
      </c>
      <c r="E116" s="83">
        <v>57.42</v>
      </c>
      <c r="F116" s="33"/>
      <c r="G116" s="33"/>
      <c r="H116" s="3"/>
    </row>
    <row r="117" spans="1:8" ht="76.5" customHeight="1">
      <c r="A117" s="76" t="s">
        <v>260</v>
      </c>
      <c r="B117" s="41" t="s">
        <v>261</v>
      </c>
      <c r="C117" s="39" t="s">
        <v>7</v>
      </c>
      <c r="D117" s="83">
        <f>D118</f>
        <v>2053.7600000000002</v>
      </c>
      <c r="E117" s="83">
        <f>E118</f>
        <v>2053.7600000000002</v>
      </c>
      <c r="F117" s="33"/>
      <c r="G117" s="33"/>
      <c r="H117" s="3"/>
    </row>
    <row r="118" spans="1:8" ht="18.75">
      <c r="A118" s="25" t="s">
        <v>11</v>
      </c>
      <c r="B118" s="41"/>
      <c r="C118" s="39">
        <v>800</v>
      </c>
      <c r="D118" s="83">
        <v>2053.7600000000002</v>
      </c>
      <c r="E118" s="83">
        <v>2053.7600000000002</v>
      </c>
      <c r="F118" s="33"/>
      <c r="G118" s="33"/>
      <c r="H118" s="3"/>
    </row>
    <row r="119" spans="1:8" ht="18.75">
      <c r="A119" s="58" t="s">
        <v>208</v>
      </c>
      <c r="B119" s="51" t="s">
        <v>69</v>
      </c>
      <c r="C119" s="52"/>
      <c r="D119" s="82">
        <f>D120</f>
        <v>141.78</v>
      </c>
      <c r="E119" s="82">
        <f>E120</f>
        <v>141.78</v>
      </c>
      <c r="F119" s="33"/>
      <c r="G119" s="33"/>
      <c r="H119" s="3"/>
    </row>
    <row r="120" spans="1:8" ht="75">
      <c r="A120" s="25" t="s">
        <v>189</v>
      </c>
      <c r="B120" s="41" t="s">
        <v>167</v>
      </c>
      <c r="C120" s="39" t="s">
        <v>7</v>
      </c>
      <c r="D120" s="83">
        <f>D121</f>
        <v>141.78</v>
      </c>
      <c r="E120" s="83">
        <f>E121</f>
        <v>141.78</v>
      </c>
      <c r="F120" s="33"/>
      <c r="G120" s="33"/>
      <c r="H120" s="3"/>
    </row>
    <row r="121" spans="1:8" ht="18.75">
      <c r="A121" s="25" t="s">
        <v>11</v>
      </c>
      <c r="B121" s="41" t="s">
        <v>167</v>
      </c>
      <c r="C121" s="39">
        <v>800</v>
      </c>
      <c r="D121" s="83">
        <v>141.78</v>
      </c>
      <c r="E121" s="83">
        <v>141.78</v>
      </c>
      <c r="F121" s="33"/>
      <c r="G121" s="33"/>
      <c r="H121" s="3"/>
    </row>
    <row r="122" spans="1:8" ht="37.5">
      <c r="A122" s="58" t="s">
        <v>209</v>
      </c>
      <c r="B122" s="51" t="s">
        <v>70</v>
      </c>
      <c r="C122" s="52"/>
      <c r="D122" s="82">
        <f>D123</f>
        <v>61.7</v>
      </c>
      <c r="E122" s="82">
        <f>E123</f>
        <v>26.29</v>
      </c>
      <c r="F122" s="33"/>
      <c r="G122" s="33"/>
      <c r="H122" s="3"/>
    </row>
    <row r="123" spans="1:8" ht="93.75">
      <c r="A123" s="66" t="s">
        <v>190</v>
      </c>
      <c r="B123" s="41" t="s">
        <v>168</v>
      </c>
      <c r="C123" s="39" t="s">
        <v>7</v>
      </c>
      <c r="D123" s="83">
        <f>D124</f>
        <v>61.7</v>
      </c>
      <c r="E123" s="83">
        <f>E124</f>
        <v>26.29</v>
      </c>
      <c r="F123" s="33"/>
      <c r="G123" s="33"/>
      <c r="H123" s="3"/>
    </row>
    <row r="124" spans="1:8" ht="18.75">
      <c r="A124" s="25" t="s">
        <v>11</v>
      </c>
      <c r="B124" s="41" t="s">
        <v>168</v>
      </c>
      <c r="C124" s="39">
        <v>800</v>
      </c>
      <c r="D124" s="86">
        <v>61.7</v>
      </c>
      <c r="E124" s="83">
        <v>26.29</v>
      </c>
      <c r="F124" s="33"/>
      <c r="G124" s="33"/>
      <c r="H124" s="3"/>
    </row>
    <row r="125" spans="1:8" ht="117" customHeight="1">
      <c r="A125" s="54" t="s">
        <v>263</v>
      </c>
      <c r="B125" s="51" t="s">
        <v>71</v>
      </c>
      <c r="C125" s="52" t="s">
        <v>7</v>
      </c>
      <c r="D125" s="82">
        <f>D126</f>
        <v>11984.28</v>
      </c>
      <c r="E125" s="82">
        <f>E126</f>
        <v>11984.28</v>
      </c>
      <c r="F125" s="15">
        <v>25176.01</v>
      </c>
      <c r="G125" s="15">
        <v>27693.42</v>
      </c>
      <c r="H125" s="3"/>
    </row>
    <row r="126" spans="1:8" ht="57.75" customHeight="1">
      <c r="A126" s="54" t="s">
        <v>210</v>
      </c>
      <c r="B126" s="51" t="s">
        <v>72</v>
      </c>
      <c r="C126" s="52" t="s">
        <v>7</v>
      </c>
      <c r="D126" s="82">
        <f>D127</f>
        <v>11984.28</v>
      </c>
      <c r="E126" s="82">
        <f>E127</f>
        <v>11984.28</v>
      </c>
      <c r="F126" s="15"/>
      <c r="G126" s="15"/>
      <c r="H126" s="3"/>
    </row>
    <row r="127" spans="1:8" ht="37.5">
      <c r="A127" s="45" t="s">
        <v>73</v>
      </c>
      <c r="B127" s="41" t="s">
        <v>74</v>
      </c>
      <c r="C127" s="39" t="s">
        <v>7</v>
      </c>
      <c r="D127" s="83">
        <f>D128+D129+D130</f>
        <v>11984.28</v>
      </c>
      <c r="E127" s="83">
        <f>E128+E129+E130</f>
        <v>11984.28</v>
      </c>
      <c r="F127" s="15"/>
      <c r="G127" s="15"/>
      <c r="H127" s="3"/>
    </row>
    <row r="128" spans="1:8" ht="75">
      <c r="A128" s="27" t="s">
        <v>17</v>
      </c>
      <c r="B128" s="41" t="s">
        <v>74</v>
      </c>
      <c r="C128" s="39">
        <v>100</v>
      </c>
      <c r="D128" s="86">
        <v>10049</v>
      </c>
      <c r="E128" s="83">
        <v>10049</v>
      </c>
      <c r="F128" s="15"/>
      <c r="G128" s="15"/>
      <c r="H128" s="3"/>
    </row>
    <row r="129" spans="1:8" ht="37.5">
      <c r="A129" s="27" t="s">
        <v>9</v>
      </c>
      <c r="B129" s="41" t="s">
        <v>74</v>
      </c>
      <c r="C129" s="39">
        <v>200</v>
      </c>
      <c r="D129" s="87">
        <v>1520.38</v>
      </c>
      <c r="E129" s="83">
        <v>1520.38</v>
      </c>
      <c r="F129" s="15"/>
      <c r="G129" s="15"/>
      <c r="H129" s="3"/>
    </row>
    <row r="130" spans="1:8" ht="18.75">
      <c r="A130" s="27" t="s">
        <v>11</v>
      </c>
      <c r="B130" s="41" t="s">
        <v>74</v>
      </c>
      <c r="C130" s="39">
        <v>800</v>
      </c>
      <c r="D130" s="86">
        <v>414.9</v>
      </c>
      <c r="E130" s="83">
        <v>414.9</v>
      </c>
      <c r="F130" s="15"/>
      <c r="G130" s="15"/>
      <c r="H130" s="3"/>
    </row>
    <row r="131" spans="1:8" ht="106.5" customHeight="1">
      <c r="A131" s="50" t="s">
        <v>401</v>
      </c>
      <c r="B131" s="51" t="s">
        <v>335</v>
      </c>
      <c r="C131" s="52" t="s">
        <v>7</v>
      </c>
      <c r="D131" s="82">
        <f>D132+D138+D156+D160</f>
        <v>34311.379999999997</v>
      </c>
      <c r="E131" s="82">
        <f>E132+E138+E156+E160</f>
        <v>24036.84</v>
      </c>
      <c r="F131" s="15"/>
      <c r="G131" s="15"/>
      <c r="H131" s="3"/>
    </row>
    <row r="132" spans="1:8" ht="56.25">
      <c r="A132" s="50" t="s">
        <v>402</v>
      </c>
      <c r="B132" s="51" t="s">
        <v>360</v>
      </c>
      <c r="C132" s="52" t="s">
        <v>7</v>
      </c>
      <c r="D132" s="82">
        <f t="shared" ref="D132:E133" si="5">D133</f>
        <v>1092.32</v>
      </c>
      <c r="E132" s="82">
        <f t="shared" si="5"/>
        <v>1092.32</v>
      </c>
      <c r="F132" s="15"/>
      <c r="G132" s="15"/>
      <c r="H132" s="3"/>
    </row>
    <row r="133" spans="1:8" ht="37.5">
      <c r="A133" s="50" t="s">
        <v>399</v>
      </c>
      <c r="B133" s="51" t="s">
        <v>360</v>
      </c>
      <c r="C133" s="52" t="s">
        <v>7</v>
      </c>
      <c r="D133" s="82">
        <f t="shared" si="5"/>
        <v>1092.32</v>
      </c>
      <c r="E133" s="82">
        <f t="shared" si="5"/>
        <v>1092.32</v>
      </c>
      <c r="F133" s="15"/>
      <c r="G133" s="15"/>
      <c r="H133" s="3"/>
    </row>
    <row r="134" spans="1:8" ht="20.25" customHeight="1">
      <c r="A134" s="27" t="s">
        <v>403</v>
      </c>
      <c r="B134" s="41" t="s">
        <v>398</v>
      </c>
      <c r="C134" s="39" t="s">
        <v>7</v>
      </c>
      <c r="D134" s="83">
        <f>D135+D136</f>
        <v>1092.32</v>
      </c>
      <c r="E134" s="83">
        <f>E135+E136</f>
        <v>1092.32</v>
      </c>
      <c r="F134" s="15"/>
      <c r="G134" s="15"/>
      <c r="H134" s="3"/>
    </row>
    <row r="135" spans="1:8" ht="37.5">
      <c r="A135" s="27" t="s">
        <v>9</v>
      </c>
      <c r="B135" s="41" t="s">
        <v>398</v>
      </c>
      <c r="C135" s="39">
        <v>200</v>
      </c>
      <c r="D135" s="83">
        <v>700</v>
      </c>
      <c r="E135" s="83">
        <v>700</v>
      </c>
      <c r="F135" s="15"/>
      <c r="G135" s="15"/>
      <c r="H135" s="3"/>
    </row>
    <row r="136" spans="1:8" ht="18.75">
      <c r="A136" s="27" t="s">
        <v>400</v>
      </c>
      <c r="B136" s="41" t="s">
        <v>420</v>
      </c>
      <c r="C136" s="39" t="s">
        <v>7</v>
      </c>
      <c r="D136" s="83">
        <f>D137</f>
        <v>392.32</v>
      </c>
      <c r="E136" s="83">
        <f>E137</f>
        <v>392.32</v>
      </c>
      <c r="F136" s="15"/>
      <c r="G136" s="15"/>
      <c r="H136" s="3"/>
    </row>
    <row r="137" spans="1:8" ht="37.5">
      <c r="A137" s="27" t="s">
        <v>9</v>
      </c>
      <c r="B137" s="41" t="s">
        <v>420</v>
      </c>
      <c r="C137" s="39">
        <v>200</v>
      </c>
      <c r="D137" s="83">
        <v>392.32</v>
      </c>
      <c r="E137" s="83">
        <v>392.32</v>
      </c>
      <c r="F137" s="15"/>
      <c r="G137" s="15"/>
      <c r="H137" s="3"/>
    </row>
    <row r="138" spans="1:8" ht="56.25">
      <c r="A138" s="50" t="s">
        <v>396</v>
      </c>
      <c r="B138" s="51" t="s">
        <v>347</v>
      </c>
      <c r="C138" s="52" t="s">
        <v>7</v>
      </c>
      <c r="D138" s="82">
        <f>D139+D142+D145+D153</f>
        <v>23729.54</v>
      </c>
      <c r="E138" s="82">
        <f>E139+E142+E145+E153</f>
        <v>13455</v>
      </c>
      <c r="F138" s="15"/>
      <c r="G138" s="15"/>
      <c r="H138" s="3"/>
    </row>
    <row r="139" spans="1:8" ht="18.75">
      <c r="A139" s="50" t="s">
        <v>404</v>
      </c>
      <c r="B139" s="51" t="s">
        <v>352</v>
      </c>
      <c r="C139" s="52" t="s">
        <v>7</v>
      </c>
      <c r="D139" s="82">
        <f>D140</f>
        <v>600</v>
      </c>
      <c r="E139" s="82">
        <f>E140</f>
        <v>600</v>
      </c>
      <c r="F139" s="15"/>
      <c r="G139" s="15"/>
      <c r="H139" s="3"/>
    </row>
    <row r="140" spans="1:8" ht="18.75">
      <c r="A140" s="27" t="s">
        <v>405</v>
      </c>
      <c r="B140" s="41" t="s">
        <v>408</v>
      </c>
      <c r="C140" s="39" t="s">
        <v>7</v>
      </c>
      <c r="D140" s="83">
        <f>D141</f>
        <v>600</v>
      </c>
      <c r="E140" s="83">
        <f>E141</f>
        <v>600</v>
      </c>
      <c r="F140" s="15"/>
      <c r="G140" s="15"/>
      <c r="H140" s="3"/>
    </row>
    <row r="141" spans="1:8" ht="37.5">
      <c r="A141" s="27" t="s">
        <v>346</v>
      </c>
      <c r="B141" s="41" t="s">
        <v>408</v>
      </c>
      <c r="C141" s="39">
        <v>200</v>
      </c>
      <c r="D141" s="83">
        <v>600</v>
      </c>
      <c r="E141" s="83">
        <v>600</v>
      </c>
      <c r="F141" s="15"/>
      <c r="G141" s="15"/>
      <c r="H141" s="3"/>
    </row>
    <row r="142" spans="1:8" ht="18.75">
      <c r="A142" s="50" t="s">
        <v>407</v>
      </c>
      <c r="B142" s="51" t="s">
        <v>406</v>
      </c>
      <c r="C142" s="52" t="s">
        <v>7</v>
      </c>
      <c r="D142" s="82">
        <f>D143</f>
        <v>1000</v>
      </c>
      <c r="E142" s="82">
        <f>E143</f>
        <v>1000</v>
      </c>
      <c r="F142" s="15"/>
      <c r="G142" s="15"/>
      <c r="H142" s="3"/>
    </row>
    <row r="143" spans="1:8" ht="18.75">
      <c r="A143" s="27" t="s">
        <v>410</v>
      </c>
      <c r="B143" s="41" t="s">
        <v>409</v>
      </c>
      <c r="C143" s="39" t="s">
        <v>7</v>
      </c>
      <c r="D143" s="83">
        <f>D144</f>
        <v>1000</v>
      </c>
      <c r="E143" s="83">
        <f>E144</f>
        <v>1000</v>
      </c>
      <c r="F143" s="15"/>
      <c r="G143" s="15"/>
      <c r="H143" s="3"/>
    </row>
    <row r="144" spans="1:8" ht="37.5">
      <c r="A144" s="27" t="s">
        <v>9</v>
      </c>
      <c r="B144" s="41" t="s">
        <v>409</v>
      </c>
      <c r="C144" s="39">
        <v>200</v>
      </c>
      <c r="D144" s="83">
        <v>1000</v>
      </c>
      <c r="E144" s="83">
        <v>1000</v>
      </c>
      <c r="F144" s="15"/>
      <c r="G144" s="15"/>
      <c r="H144" s="3"/>
    </row>
    <row r="145" spans="1:8" ht="56.25">
      <c r="A145" s="50" t="s">
        <v>411</v>
      </c>
      <c r="B145" s="51" t="s">
        <v>412</v>
      </c>
      <c r="C145" s="39" t="s">
        <v>7</v>
      </c>
      <c r="D145" s="82">
        <f>D148+D146+D150</f>
        <v>11974.539999999999</v>
      </c>
      <c r="E145" s="82">
        <f>E148+E146+E150</f>
        <v>1700</v>
      </c>
      <c r="F145" s="15"/>
      <c r="G145" s="15"/>
      <c r="H145" s="3"/>
    </row>
    <row r="146" spans="1:8" ht="56.25">
      <c r="A146" s="94" t="s">
        <v>440</v>
      </c>
      <c r="B146" s="41" t="s">
        <v>438</v>
      </c>
      <c r="C146" s="39" t="s">
        <v>7</v>
      </c>
      <c r="D146" s="83">
        <f>D147</f>
        <v>0</v>
      </c>
      <c r="E146" s="82">
        <f>E147</f>
        <v>0</v>
      </c>
      <c r="F146" s="15"/>
      <c r="G146" s="15"/>
      <c r="H146" s="3"/>
    </row>
    <row r="147" spans="1:8" ht="37.5">
      <c r="A147" s="27" t="s">
        <v>9</v>
      </c>
      <c r="B147" s="41" t="s">
        <v>438</v>
      </c>
      <c r="C147" s="39">
        <v>200</v>
      </c>
      <c r="D147" s="83">
        <v>0</v>
      </c>
      <c r="E147" s="82">
        <v>0</v>
      </c>
      <c r="F147" s="15"/>
      <c r="G147" s="15"/>
      <c r="H147" s="3"/>
    </row>
    <row r="148" spans="1:8" ht="56.25">
      <c r="A148" s="27" t="s">
        <v>301</v>
      </c>
      <c r="B148" s="41" t="s">
        <v>413</v>
      </c>
      <c r="C148" s="39" t="s">
        <v>7</v>
      </c>
      <c r="D148" s="83">
        <f>D149</f>
        <v>11590.57</v>
      </c>
      <c r="E148" s="83">
        <f>E149</f>
        <v>1700</v>
      </c>
      <c r="F148" s="15"/>
      <c r="G148" s="15"/>
      <c r="H148" s="3"/>
    </row>
    <row r="149" spans="1:8" ht="37.5">
      <c r="A149" s="27" t="s">
        <v>9</v>
      </c>
      <c r="B149" s="41" t="s">
        <v>413</v>
      </c>
      <c r="C149" s="39">
        <v>200</v>
      </c>
      <c r="D149" s="83">
        <v>11590.57</v>
      </c>
      <c r="E149" s="83">
        <v>1700</v>
      </c>
      <c r="F149" s="15"/>
      <c r="G149" s="15"/>
      <c r="H149" s="3"/>
    </row>
    <row r="150" spans="1:8" ht="56.25">
      <c r="A150" s="96" t="s">
        <v>441</v>
      </c>
      <c r="B150" s="41" t="s">
        <v>439</v>
      </c>
      <c r="C150" s="39" t="s">
        <v>7</v>
      </c>
      <c r="D150" s="83">
        <f>D151</f>
        <v>383.97</v>
      </c>
      <c r="E150" s="83">
        <f>E151</f>
        <v>0</v>
      </c>
      <c r="F150" s="15"/>
      <c r="G150" s="15"/>
      <c r="H150" s="3"/>
    </row>
    <row r="151" spans="1:8" ht="37.5">
      <c r="A151" s="27" t="s">
        <v>9</v>
      </c>
      <c r="B151" s="41" t="s">
        <v>439</v>
      </c>
      <c r="C151" s="39">
        <v>200</v>
      </c>
      <c r="D151" s="83">
        <v>383.97</v>
      </c>
      <c r="E151" s="83">
        <v>0</v>
      </c>
      <c r="F151" s="15"/>
      <c r="G151" s="15"/>
      <c r="H151" s="3"/>
    </row>
    <row r="152" spans="1:8" ht="18.75">
      <c r="A152" s="27"/>
      <c r="B152" s="41"/>
      <c r="C152" s="39"/>
      <c r="D152" s="83"/>
      <c r="E152" s="83"/>
      <c r="F152" s="15"/>
      <c r="G152" s="15"/>
      <c r="H152" s="3"/>
    </row>
    <row r="153" spans="1:8" ht="18.75">
      <c r="A153" s="50" t="s">
        <v>348</v>
      </c>
      <c r="B153" s="51" t="s">
        <v>349</v>
      </c>
      <c r="C153" s="39" t="s">
        <v>7</v>
      </c>
      <c r="D153" s="82">
        <f>D154</f>
        <v>10155</v>
      </c>
      <c r="E153" s="82">
        <f>E154</f>
        <v>10155</v>
      </c>
      <c r="F153" s="15"/>
      <c r="G153" s="15"/>
      <c r="H153" s="3"/>
    </row>
    <row r="154" spans="1:8" ht="18.75">
      <c r="A154" s="27" t="s">
        <v>397</v>
      </c>
      <c r="B154" s="41" t="s">
        <v>350</v>
      </c>
      <c r="C154" s="39" t="s">
        <v>7</v>
      </c>
      <c r="D154" s="83">
        <f>D155</f>
        <v>10155</v>
      </c>
      <c r="E154" s="83">
        <f>E155</f>
        <v>10155</v>
      </c>
      <c r="F154" s="15"/>
      <c r="G154" s="15"/>
      <c r="H154" s="3"/>
    </row>
    <row r="155" spans="1:8" ht="37.5">
      <c r="A155" s="27" t="s">
        <v>9</v>
      </c>
      <c r="B155" s="41" t="s">
        <v>350</v>
      </c>
      <c r="C155" s="39">
        <v>200</v>
      </c>
      <c r="D155" s="83">
        <v>10155</v>
      </c>
      <c r="E155" s="83">
        <v>10155</v>
      </c>
      <c r="F155" s="15"/>
      <c r="G155" s="15"/>
      <c r="H155" s="3"/>
    </row>
    <row r="156" spans="1:8" ht="56.25">
      <c r="A156" s="50" t="s">
        <v>339</v>
      </c>
      <c r="B156" s="51" t="s">
        <v>342</v>
      </c>
      <c r="C156" s="52" t="s">
        <v>7</v>
      </c>
      <c r="D156" s="82">
        <f t="shared" ref="D156:E158" si="6">D157</f>
        <v>9163.5</v>
      </c>
      <c r="E156" s="82">
        <f t="shared" si="6"/>
        <v>9163.5</v>
      </c>
      <c r="F156" s="15"/>
      <c r="G156" s="15"/>
      <c r="H156" s="3"/>
    </row>
    <row r="157" spans="1:8" ht="18.75">
      <c r="A157" s="50" t="s">
        <v>343</v>
      </c>
      <c r="B157" s="51" t="s">
        <v>344</v>
      </c>
      <c r="C157" s="52" t="s">
        <v>7</v>
      </c>
      <c r="D157" s="82">
        <f t="shared" si="6"/>
        <v>9163.5</v>
      </c>
      <c r="E157" s="82">
        <f t="shared" si="6"/>
        <v>9163.5</v>
      </c>
      <c r="F157" s="15"/>
      <c r="G157" s="15"/>
      <c r="H157" s="3"/>
    </row>
    <row r="158" spans="1:8" ht="26.25" customHeight="1">
      <c r="A158" s="27" t="s">
        <v>414</v>
      </c>
      <c r="B158" s="41" t="s">
        <v>345</v>
      </c>
      <c r="C158" s="39" t="s">
        <v>7</v>
      </c>
      <c r="D158" s="83">
        <f t="shared" si="6"/>
        <v>9163.5</v>
      </c>
      <c r="E158" s="83">
        <f t="shared" si="6"/>
        <v>9163.5</v>
      </c>
      <c r="F158" s="15"/>
      <c r="G158" s="15"/>
      <c r="H158" s="3"/>
    </row>
    <row r="159" spans="1:8" ht="37.5">
      <c r="A159" s="27" t="s">
        <v>346</v>
      </c>
      <c r="B159" s="41" t="s">
        <v>345</v>
      </c>
      <c r="C159" s="39">
        <v>200</v>
      </c>
      <c r="D159" s="83">
        <v>9163.5</v>
      </c>
      <c r="E159" s="83">
        <v>9163.5</v>
      </c>
      <c r="F159" s="15"/>
      <c r="G159" s="15"/>
      <c r="H159" s="3"/>
    </row>
    <row r="160" spans="1:8" ht="37.5">
      <c r="A160" s="50" t="s">
        <v>415</v>
      </c>
      <c r="B160" s="51" t="s">
        <v>416</v>
      </c>
      <c r="C160" s="52" t="s">
        <v>7</v>
      </c>
      <c r="D160" s="82">
        <f>D161</f>
        <v>326.02</v>
      </c>
      <c r="E160" s="82">
        <f>E161</f>
        <v>326.02</v>
      </c>
      <c r="F160" s="15"/>
      <c r="G160" s="15"/>
      <c r="H160" s="3"/>
    </row>
    <row r="161" spans="1:11" ht="37.5">
      <c r="A161" s="27" t="s">
        <v>417</v>
      </c>
      <c r="B161" s="41" t="s">
        <v>418</v>
      </c>
      <c r="C161" s="39" t="s">
        <v>7</v>
      </c>
      <c r="D161" s="83">
        <f>D162</f>
        <v>326.02</v>
      </c>
      <c r="E161" s="83">
        <f>E162</f>
        <v>326.02</v>
      </c>
      <c r="F161" s="15"/>
      <c r="G161" s="15"/>
      <c r="H161" s="3"/>
    </row>
    <row r="162" spans="1:11" ht="18.75">
      <c r="A162" s="27" t="s">
        <v>10</v>
      </c>
      <c r="B162" s="41" t="s">
        <v>418</v>
      </c>
      <c r="C162" s="39">
        <v>300</v>
      </c>
      <c r="D162" s="83">
        <v>326.02</v>
      </c>
      <c r="E162" s="83">
        <v>326.02</v>
      </c>
      <c r="F162" s="15"/>
      <c r="G162" s="15"/>
      <c r="H162" s="3"/>
    </row>
    <row r="163" spans="1:11" ht="93.75">
      <c r="A163" s="50" t="s">
        <v>340</v>
      </c>
      <c r="B163" s="51" t="s">
        <v>341</v>
      </c>
      <c r="C163" s="52" t="s">
        <v>7</v>
      </c>
      <c r="D163" s="82">
        <f>D164+D167</f>
        <v>1320</v>
      </c>
      <c r="E163" s="82">
        <f>E164+E167</f>
        <v>1320</v>
      </c>
      <c r="F163" s="15"/>
      <c r="G163" s="15"/>
      <c r="H163" s="3"/>
    </row>
    <row r="164" spans="1:11" ht="37.5">
      <c r="A164" s="50" t="s">
        <v>356</v>
      </c>
      <c r="B164" s="51" t="s">
        <v>357</v>
      </c>
      <c r="C164" s="52" t="s">
        <v>7</v>
      </c>
      <c r="D164" s="82">
        <f>D165</f>
        <v>555</v>
      </c>
      <c r="E164" s="82">
        <f>E165</f>
        <v>555</v>
      </c>
      <c r="F164" s="15"/>
      <c r="G164" s="15"/>
      <c r="H164" s="3"/>
    </row>
    <row r="165" spans="1:11" ht="50.25" customHeight="1">
      <c r="A165" s="27" t="s">
        <v>353</v>
      </c>
      <c r="B165" s="41" t="s">
        <v>358</v>
      </c>
      <c r="C165" s="39" t="s">
        <v>7</v>
      </c>
      <c r="D165" s="83">
        <f>D166</f>
        <v>555</v>
      </c>
      <c r="E165" s="83">
        <f>E166</f>
        <v>555</v>
      </c>
      <c r="F165" s="15"/>
      <c r="G165" s="15"/>
      <c r="H165" s="3"/>
    </row>
    <row r="166" spans="1:11" ht="37.5">
      <c r="A166" s="27" t="s">
        <v>346</v>
      </c>
      <c r="B166" s="41" t="s">
        <v>358</v>
      </c>
      <c r="C166" s="39">
        <v>200</v>
      </c>
      <c r="D166" s="83">
        <f>555</f>
        <v>555</v>
      </c>
      <c r="E166" s="83">
        <f>555</f>
        <v>555</v>
      </c>
      <c r="F166" s="15"/>
      <c r="G166" s="15"/>
      <c r="H166" s="3"/>
    </row>
    <row r="167" spans="1:11" ht="37.5">
      <c r="A167" s="50" t="s">
        <v>359</v>
      </c>
      <c r="B167" s="51" t="s">
        <v>466</v>
      </c>
      <c r="C167" s="52" t="s">
        <v>7</v>
      </c>
      <c r="D167" s="82">
        <f>D168</f>
        <v>765</v>
      </c>
      <c r="E167" s="82">
        <f>E168</f>
        <v>765</v>
      </c>
      <c r="F167" s="15"/>
      <c r="G167" s="15"/>
      <c r="H167" s="3"/>
    </row>
    <row r="168" spans="1:11" ht="45.75" customHeight="1">
      <c r="A168" s="27" t="s">
        <v>353</v>
      </c>
      <c r="B168" s="41" t="s">
        <v>465</v>
      </c>
      <c r="C168" s="39" t="s">
        <v>7</v>
      </c>
      <c r="D168" s="83">
        <f>D169</f>
        <v>765</v>
      </c>
      <c r="E168" s="83">
        <f>E169</f>
        <v>765</v>
      </c>
      <c r="F168" s="15"/>
      <c r="G168" s="15"/>
      <c r="H168" s="3"/>
    </row>
    <row r="169" spans="1:11" ht="37.5">
      <c r="A169" s="27" t="s">
        <v>346</v>
      </c>
      <c r="B169" s="41" t="s">
        <v>465</v>
      </c>
      <c r="C169" s="39">
        <v>200</v>
      </c>
      <c r="D169" s="83">
        <f>765</f>
        <v>765</v>
      </c>
      <c r="E169" s="83">
        <f>765</f>
        <v>765</v>
      </c>
      <c r="F169" s="15"/>
      <c r="G169" s="15"/>
      <c r="H169" s="3"/>
    </row>
    <row r="170" spans="1:11" ht="75">
      <c r="A170" s="50" t="s">
        <v>264</v>
      </c>
      <c r="B170" s="51" t="s">
        <v>75</v>
      </c>
      <c r="C170" s="52" t="s">
        <v>7</v>
      </c>
      <c r="D170" s="82">
        <f>D171+D204+D222+D228</f>
        <v>381065.98</v>
      </c>
      <c r="E170" s="82">
        <f>E171+E204+E222+E228</f>
        <v>384104.42000000004</v>
      </c>
      <c r="F170" s="15"/>
      <c r="G170" s="15"/>
      <c r="H170" s="3"/>
    </row>
    <row r="171" spans="1:11" ht="78.75" customHeight="1">
      <c r="A171" s="59" t="s">
        <v>211</v>
      </c>
      <c r="B171" s="51" t="s">
        <v>76</v>
      </c>
      <c r="C171" s="52" t="s">
        <v>7</v>
      </c>
      <c r="D171" s="82">
        <f>D172+D175+D178+D181+D184+D187+D192+D195+D198+D201+D189</f>
        <v>154699.65</v>
      </c>
      <c r="E171" s="82">
        <f>E172+E175+E178+E181+E184+E187+E192+E195+E198+E201+E189</f>
        <v>153987.4</v>
      </c>
      <c r="F171" s="15"/>
      <c r="G171" s="15"/>
      <c r="H171" s="3"/>
    </row>
    <row r="172" spans="1:11" ht="37.5">
      <c r="A172" s="27" t="s">
        <v>212</v>
      </c>
      <c r="B172" s="41" t="s">
        <v>266</v>
      </c>
      <c r="C172" s="39" t="s">
        <v>7</v>
      </c>
      <c r="D172" s="83">
        <f>D173+D174</f>
        <v>3690.7</v>
      </c>
      <c r="E172" s="83">
        <f>E173+E174</f>
        <v>3838.4</v>
      </c>
      <c r="F172" s="15"/>
      <c r="G172" s="15"/>
      <c r="H172" s="3"/>
    </row>
    <row r="173" spans="1:11" ht="37.5">
      <c r="A173" s="23" t="s">
        <v>9</v>
      </c>
      <c r="B173" s="41" t="s">
        <v>266</v>
      </c>
      <c r="C173" s="39">
        <v>200</v>
      </c>
      <c r="D173" s="83">
        <v>54.54</v>
      </c>
      <c r="E173" s="83">
        <v>56.73</v>
      </c>
      <c r="F173" s="15" t="e">
        <f>F177+F174+#REF!+#REF!+#REF!</f>
        <v>#REF!</v>
      </c>
      <c r="G173" s="15" t="e">
        <f>G177+G174+#REF!+#REF!+#REF!</f>
        <v>#REF!</v>
      </c>
      <c r="H173" s="3"/>
    </row>
    <row r="174" spans="1:11" ht="18.75">
      <c r="A174" s="27" t="s">
        <v>10</v>
      </c>
      <c r="B174" s="41" t="s">
        <v>266</v>
      </c>
      <c r="C174" s="39">
        <v>300</v>
      </c>
      <c r="D174" s="88">
        <v>3636.16</v>
      </c>
      <c r="E174" s="88">
        <v>3781.67</v>
      </c>
      <c r="F174" s="15">
        <f t="shared" ref="F174:K174" si="7">F175+F176</f>
        <v>598.41999999999996</v>
      </c>
      <c r="G174" s="15">
        <f t="shared" si="7"/>
        <v>454.28000000000003</v>
      </c>
      <c r="H174" s="15">
        <f t="shared" si="7"/>
        <v>0</v>
      </c>
      <c r="I174" s="15">
        <f t="shared" si="7"/>
        <v>0</v>
      </c>
      <c r="J174" s="15">
        <f t="shared" si="7"/>
        <v>0</v>
      </c>
      <c r="K174" s="15">
        <f t="shared" si="7"/>
        <v>0</v>
      </c>
    </row>
    <row r="175" spans="1:11" ht="42" customHeight="1">
      <c r="A175" s="27" t="s">
        <v>169</v>
      </c>
      <c r="B175" s="41" t="s">
        <v>267</v>
      </c>
      <c r="C175" s="39" t="s">
        <v>7</v>
      </c>
      <c r="D175" s="83">
        <f>D176+D177</f>
        <v>49092.700000000004</v>
      </c>
      <c r="E175" s="83">
        <f>E176+E177</f>
        <v>49092.700000000004</v>
      </c>
      <c r="F175" s="15">
        <v>550.92999999999995</v>
      </c>
      <c r="G175" s="15">
        <v>406.79</v>
      </c>
      <c r="H175" s="3"/>
    </row>
    <row r="176" spans="1:11" ht="37.5">
      <c r="A176" s="23" t="s">
        <v>9</v>
      </c>
      <c r="B176" s="41" t="s">
        <v>267</v>
      </c>
      <c r="C176" s="39">
        <v>200</v>
      </c>
      <c r="D176" s="83">
        <v>725.51</v>
      </c>
      <c r="E176" s="83">
        <v>725.51</v>
      </c>
      <c r="F176" s="15">
        <v>47.49</v>
      </c>
      <c r="G176" s="15">
        <v>47.49</v>
      </c>
      <c r="H176" s="3"/>
    </row>
    <row r="177" spans="1:11" ht="18.75">
      <c r="A177" s="27" t="s">
        <v>10</v>
      </c>
      <c r="B177" s="41" t="s">
        <v>267</v>
      </c>
      <c r="C177" s="39">
        <v>300</v>
      </c>
      <c r="D177" s="83">
        <v>48367.19</v>
      </c>
      <c r="E177" s="83">
        <v>48367.19</v>
      </c>
      <c r="F177" s="15" t="e">
        <f>#REF!</f>
        <v>#REF!</v>
      </c>
      <c r="G177" s="15" t="e">
        <f>#REF!</f>
        <v>#REF!</v>
      </c>
      <c r="H177" s="3"/>
    </row>
    <row r="178" spans="1:11" ht="114.75" customHeight="1">
      <c r="A178" s="27" t="s">
        <v>213</v>
      </c>
      <c r="B178" s="41" t="s">
        <v>268</v>
      </c>
      <c r="C178" s="39" t="s">
        <v>7</v>
      </c>
      <c r="D178" s="83">
        <f>D179+D180</f>
        <v>23.8</v>
      </c>
      <c r="E178" s="83">
        <f>E179+E180</f>
        <v>23.8</v>
      </c>
      <c r="F178" s="15">
        <v>10641.73</v>
      </c>
      <c r="G178" s="15">
        <v>10448.459999999999</v>
      </c>
      <c r="H178" s="3"/>
    </row>
    <row r="179" spans="1:11" ht="39.75" customHeight="1">
      <c r="A179" s="23" t="s">
        <v>9</v>
      </c>
      <c r="B179" s="41" t="s">
        <v>268</v>
      </c>
      <c r="C179" s="39">
        <v>200</v>
      </c>
      <c r="D179" s="83">
        <v>0.35</v>
      </c>
      <c r="E179" s="83">
        <v>0.35</v>
      </c>
      <c r="F179" s="15">
        <v>1644.08</v>
      </c>
      <c r="G179" s="15">
        <v>1135</v>
      </c>
      <c r="H179" s="3"/>
    </row>
    <row r="180" spans="1:11" ht="18.75">
      <c r="A180" s="27" t="s">
        <v>10</v>
      </c>
      <c r="B180" s="41" t="s">
        <v>268</v>
      </c>
      <c r="C180" s="39">
        <v>300</v>
      </c>
      <c r="D180" s="83">
        <v>23.45</v>
      </c>
      <c r="E180" s="83">
        <v>23.45</v>
      </c>
      <c r="F180" s="15">
        <v>176.68</v>
      </c>
      <c r="G180" s="15">
        <v>176.68</v>
      </c>
      <c r="H180" s="3"/>
    </row>
    <row r="181" spans="1:11" ht="39.75" customHeight="1">
      <c r="A181" s="27" t="s">
        <v>170</v>
      </c>
      <c r="B181" s="41" t="s">
        <v>269</v>
      </c>
      <c r="C181" s="39" t="s">
        <v>7</v>
      </c>
      <c r="D181" s="83">
        <f>D182+D183</f>
        <v>49033.409999999996</v>
      </c>
      <c r="E181" s="83">
        <f>E182+E183</f>
        <v>49532.17</v>
      </c>
      <c r="F181" s="33">
        <v>52.8</v>
      </c>
      <c r="G181" s="33">
        <v>54.66</v>
      </c>
      <c r="H181" s="3"/>
    </row>
    <row r="182" spans="1:11" ht="43.5" customHeight="1">
      <c r="A182" s="27" t="s">
        <v>9</v>
      </c>
      <c r="B182" s="41" t="s">
        <v>269</v>
      </c>
      <c r="C182" s="39">
        <v>200</v>
      </c>
      <c r="D182" s="83">
        <v>724.63</v>
      </c>
      <c r="E182" s="83">
        <v>732</v>
      </c>
      <c r="F182" s="33" t="e">
        <f>F183+#REF!+#REF!</f>
        <v>#REF!</v>
      </c>
      <c r="G182" s="33" t="e">
        <f>G183+#REF!+#REF!</f>
        <v>#REF!</v>
      </c>
      <c r="H182" s="3"/>
    </row>
    <row r="183" spans="1:11" ht="18.75">
      <c r="A183" s="27" t="s">
        <v>10</v>
      </c>
      <c r="B183" s="41" t="s">
        <v>269</v>
      </c>
      <c r="C183" s="39">
        <v>300</v>
      </c>
      <c r="D183" s="83">
        <v>48308.78</v>
      </c>
      <c r="E183" s="83">
        <v>48800.17</v>
      </c>
      <c r="F183" s="33" t="e">
        <f>F184+F186+F187+#REF!</f>
        <v>#REF!</v>
      </c>
      <c r="G183" s="33" t="e">
        <f>G184+G186+G187+#REF!</f>
        <v>#REF!</v>
      </c>
      <c r="H183" s="33" t="e">
        <f>H184+H186+H187+#REF!</f>
        <v>#REF!</v>
      </c>
      <c r="I183" s="33" t="e">
        <f>I184+I186+I187+#REF!</f>
        <v>#REF!</v>
      </c>
      <c r="J183" s="33" t="e">
        <f>J184+J186+J187+#REF!</f>
        <v>#REF!</v>
      </c>
      <c r="K183" s="33" t="e">
        <f>K184+K186+K187+#REF!</f>
        <v>#REF!</v>
      </c>
    </row>
    <row r="184" spans="1:11" ht="39" customHeight="1">
      <c r="A184" s="27" t="s">
        <v>171</v>
      </c>
      <c r="B184" s="41" t="s">
        <v>270</v>
      </c>
      <c r="C184" s="39" t="s">
        <v>7</v>
      </c>
      <c r="D184" s="83">
        <f>D185+D186</f>
        <v>2141.23</v>
      </c>
      <c r="E184" s="83">
        <f>E185+E186</f>
        <v>2038.03</v>
      </c>
      <c r="F184" s="33">
        <f>F185</f>
        <v>3688.35</v>
      </c>
      <c r="G184" s="33">
        <f>G185</f>
        <v>4665.37</v>
      </c>
      <c r="H184" s="3"/>
    </row>
    <row r="185" spans="1:11" ht="37.5">
      <c r="A185" s="27" t="s">
        <v>9</v>
      </c>
      <c r="B185" s="41" t="s">
        <v>270</v>
      </c>
      <c r="C185" s="38">
        <v>200</v>
      </c>
      <c r="D185" s="29">
        <v>31.64</v>
      </c>
      <c r="E185" s="29">
        <v>30.12</v>
      </c>
      <c r="F185" s="34">
        <v>3688.35</v>
      </c>
      <c r="G185" s="34">
        <v>4665.37</v>
      </c>
      <c r="H185" s="34">
        <v>3688.35</v>
      </c>
      <c r="I185" s="34">
        <v>4665.37</v>
      </c>
    </row>
    <row r="186" spans="1:11" ht="18.75">
      <c r="A186" s="27" t="s">
        <v>10</v>
      </c>
      <c r="B186" s="41" t="s">
        <v>270</v>
      </c>
      <c r="C186" s="39">
        <v>300</v>
      </c>
      <c r="D186" s="29">
        <v>2109.59</v>
      </c>
      <c r="E186" s="29">
        <v>2007.91</v>
      </c>
      <c r="F186" s="34" t="e">
        <f>#REF!+#REF!+#REF!</f>
        <v>#REF!</v>
      </c>
      <c r="G186" s="34" t="e">
        <f>#REF!+#REF!+#REF!</f>
        <v>#REF!</v>
      </c>
      <c r="H186" s="34"/>
      <c r="I186" s="34"/>
    </row>
    <row r="187" spans="1:11" ht="18.75">
      <c r="A187" s="24" t="s">
        <v>19</v>
      </c>
      <c r="B187" s="41" t="s">
        <v>271</v>
      </c>
      <c r="C187" s="39" t="s">
        <v>7</v>
      </c>
      <c r="D187" s="83">
        <f>D188</f>
        <v>0</v>
      </c>
      <c r="E187" s="83">
        <f>E188</f>
        <v>0</v>
      </c>
      <c r="F187" s="15">
        <f>F188</f>
        <v>203</v>
      </c>
      <c r="G187" s="15">
        <f>G188</f>
        <v>203</v>
      </c>
      <c r="H187" s="3"/>
    </row>
    <row r="188" spans="1:11" ht="19.149999999999999" customHeight="1">
      <c r="A188" s="27" t="s">
        <v>10</v>
      </c>
      <c r="B188" s="41" t="s">
        <v>271</v>
      </c>
      <c r="C188" s="39">
        <v>300</v>
      </c>
      <c r="D188" s="83">
        <v>0</v>
      </c>
      <c r="E188" s="83">
        <v>0</v>
      </c>
      <c r="F188" s="15">
        <v>203</v>
      </c>
      <c r="G188" s="15">
        <v>203</v>
      </c>
      <c r="H188" s="3"/>
    </row>
    <row r="189" spans="1:11" ht="56.25" customHeight="1">
      <c r="A189" s="27" t="s">
        <v>175</v>
      </c>
      <c r="B189" s="41" t="s">
        <v>276</v>
      </c>
      <c r="C189" s="39" t="s">
        <v>7</v>
      </c>
      <c r="D189" s="83">
        <f>D190+D191</f>
        <v>239.12</v>
      </c>
      <c r="E189" s="83">
        <f>E190+E191</f>
        <v>239.12</v>
      </c>
      <c r="F189" s="15"/>
      <c r="G189" s="15"/>
      <c r="H189" s="3"/>
    </row>
    <row r="190" spans="1:11" ht="43.5" customHeight="1">
      <c r="A190" s="27" t="s">
        <v>9</v>
      </c>
      <c r="B190" s="41" t="s">
        <v>276</v>
      </c>
      <c r="C190" s="39">
        <v>200</v>
      </c>
      <c r="D190" s="83">
        <v>2.4900000000000002</v>
      </c>
      <c r="E190" s="83">
        <v>2.4900000000000002</v>
      </c>
      <c r="F190" s="15"/>
      <c r="G190" s="15"/>
      <c r="H190" s="3"/>
    </row>
    <row r="191" spans="1:11" ht="24.75" customHeight="1">
      <c r="A191" s="27" t="s">
        <v>10</v>
      </c>
      <c r="B191" s="41" t="s">
        <v>276</v>
      </c>
      <c r="C191" s="39">
        <v>300</v>
      </c>
      <c r="D191" s="83">
        <v>236.63</v>
      </c>
      <c r="E191" s="83">
        <v>236.63</v>
      </c>
      <c r="F191" s="15"/>
      <c r="G191" s="15"/>
      <c r="H191" s="3"/>
    </row>
    <row r="192" spans="1:11" ht="44.25" customHeight="1">
      <c r="A192" s="36" t="s">
        <v>172</v>
      </c>
      <c r="B192" s="41" t="s">
        <v>272</v>
      </c>
      <c r="C192" s="39" t="s">
        <v>7</v>
      </c>
      <c r="D192" s="83">
        <f>D193+D194</f>
        <v>50039.54</v>
      </c>
      <c r="E192" s="83">
        <f>E193+E194</f>
        <v>48784.03</v>
      </c>
      <c r="F192" s="15">
        <f>F193</f>
        <v>781.55</v>
      </c>
      <c r="G192" s="15">
        <f>G193</f>
        <v>781.55</v>
      </c>
      <c r="H192" s="3"/>
    </row>
    <row r="193" spans="1:8" ht="40.5" customHeight="1">
      <c r="A193" s="27" t="s">
        <v>9</v>
      </c>
      <c r="B193" s="41" t="s">
        <v>272</v>
      </c>
      <c r="C193" s="39">
        <v>200</v>
      </c>
      <c r="D193" s="83">
        <v>739.5</v>
      </c>
      <c r="E193" s="83">
        <v>720.95</v>
      </c>
      <c r="F193" s="15">
        <v>781.55</v>
      </c>
      <c r="G193" s="15">
        <v>781.55</v>
      </c>
      <c r="H193" s="3"/>
    </row>
    <row r="194" spans="1:8" ht="26.25" customHeight="1">
      <c r="A194" s="27" t="s">
        <v>10</v>
      </c>
      <c r="B194" s="41" t="s">
        <v>272</v>
      </c>
      <c r="C194" s="39">
        <v>300</v>
      </c>
      <c r="D194" s="83">
        <v>49300.04</v>
      </c>
      <c r="E194" s="83">
        <v>48063.08</v>
      </c>
      <c r="F194" s="33">
        <f>F195+F196</f>
        <v>3290.32</v>
      </c>
      <c r="G194" s="33">
        <f>G195+G196</f>
        <v>5091.05</v>
      </c>
      <c r="H194" s="3"/>
    </row>
    <row r="195" spans="1:8" ht="57" customHeight="1">
      <c r="A195" s="27" t="s">
        <v>173</v>
      </c>
      <c r="B195" s="41" t="s">
        <v>273</v>
      </c>
      <c r="C195" s="39" t="s">
        <v>7</v>
      </c>
      <c r="D195" s="88">
        <f>D196+D197</f>
        <v>71.22</v>
      </c>
      <c r="E195" s="88">
        <f>E196+E197</f>
        <v>71.22</v>
      </c>
      <c r="F195" s="15">
        <v>2700.8</v>
      </c>
      <c r="G195" s="15">
        <v>2700.8</v>
      </c>
      <c r="H195" s="3"/>
    </row>
    <row r="196" spans="1:8" ht="39.75" customHeight="1">
      <c r="A196" s="27" t="s">
        <v>9</v>
      </c>
      <c r="B196" s="41" t="s">
        <v>273</v>
      </c>
      <c r="C196" s="39">
        <v>200</v>
      </c>
      <c r="D196" s="30">
        <v>1.05</v>
      </c>
      <c r="E196" s="30">
        <v>1.05</v>
      </c>
      <c r="F196" s="15">
        <v>589.52</v>
      </c>
      <c r="G196" s="15">
        <v>2390.25</v>
      </c>
      <c r="H196" s="3"/>
    </row>
    <row r="197" spans="1:8" ht="19.149999999999999" customHeight="1">
      <c r="A197" s="27" t="s">
        <v>10</v>
      </c>
      <c r="B197" s="41" t="s">
        <v>273</v>
      </c>
      <c r="C197" s="39">
        <v>300</v>
      </c>
      <c r="D197" s="83">
        <v>70.17</v>
      </c>
      <c r="E197" s="83">
        <v>70.17</v>
      </c>
      <c r="F197" s="15">
        <f>F198</f>
        <v>755.7</v>
      </c>
      <c r="G197" s="15">
        <f>G198</f>
        <v>906</v>
      </c>
      <c r="H197" s="3"/>
    </row>
    <row r="198" spans="1:8" ht="38.25" customHeight="1">
      <c r="A198" s="27" t="s">
        <v>174</v>
      </c>
      <c r="B198" s="41" t="s">
        <v>274</v>
      </c>
      <c r="C198" s="39" t="s">
        <v>7</v>
      </c>
      <c r="D198" s="83">
        <f>D199+D200</f>
        <v>178.04999999999998</v>
      </c>
      <c r="E198" s="83">
        <f>E199+E200</f>
        <v>178.04999999999998</v>
      </c>
      <c r="F198" s="15">
        <v>755.7</v>
      </c>
      <c r="G198" s="15">
        <v>906</v>
      </c>
      <c r="H198" s="3"/>
    </row>
    <row r="199" spans="1:8" ht="34.5" customHeight="1">
      <c r="A199" s="27" t="s">
        <v>9</v>
      </c>
      <c r="B199" s="41" t="s">
        <v>274</v>
      </c>
      <c r="C199" s="39">
        <v>200</v>
      </c>
      <c r="D199" s="83">
        <v>2.63</v>
      </c>
      <c r="E199" s="83">
        <v>2.63</v>
      </c>
      <c r="F199" s="33" t="e">
        <f>F200+#REF!</f>
        <v>#REF!</v>
      </c>
      <c r="G199" s="33" t="e">
        <f>G200+#REF!</f>
        <v>#REF!</v>
      </c>
      <c r="H199" s="3"/>
    </row>
    <row r="200" spans="1:8" ht="21" customHeight="1">
      <c r="A200" s="27" t="s">
        <v>10</v>
      </c>
      <c r="B200" s="41" t="s">
        <v>274</v>
      </c>
      <c r="C200" s="39">
        <v>300</v>
      </c>
      <c r="D200" s="83">
        <v>175.42</v>
      </c>
      <c r="E200" s="83">
        <v>175.42</v>
      </c>
      <c r="F200" s="33" t="e">
        <f>#REF!+#REF!+#REF!</f>
        <v>#REF!</v>
      </c>
      <c r="G200" s="33" t="e">
        <f>#REF!+#REF!+#REF!</f>
        <v>#REF!</v>
      </c>
      <c r="H200" s="3"/>
    </row>
    <row r="201" spans="1:8" ht="56.25" customHeight="1">
      <c r="A201" s="27" t="s">
        <v>265</v>
      </c>
      <c r="B201" s="41" t="s">
        <v>275</v>
      </c>
      <c r="C201" s="39" t="s">
        <v>7</v>
      </c>
      <c r="D201" s="83">
        <f>D202+D203</f>
        <v>189.88</v>
      </c>
      <c r="E201" s="83">
        <f>E202+E203</f>
        <v>189.88</v>
      </c>
      <c r="F201" s="33"/>
      <c r="G201" s="33"/>
      <c r="H201" s="3"/>
    </row>
    <row r="202" spans="1:8" ht="40.5" customHeight="1">
      <c r="A202" s="27" t="s">
        <v>9</v>
      </c>
      <c r="B202" s="41" t="s">
        <v>275</v>
      </c>
      <c r="C202" s="39">
        <v>200</v>
      </c>
      <c r="D202" s="83">
        <v>2.81</v>
      </c>
      <c r="E202" s="83">
        <v>2.81</v>
      </c>
      <c r="F202" s="33"/>
      <c r="G202" s="33"/>
      <c r="H202" s="3"/>
    </row>
    <row r="203" spans="1:8" ht="21" customHeight="1">
      <c r="A203" s="27" t="s">
        <v>10</v>
      </c>
      <c r="B203" s="41" t="s">
        <v>275</v>
      </c>
      <c r="C203" s="39">
        <v>300</v>
      </c>
      <c r="D203" s="83">
        <v>187.07</v>
      </c>
      <c r="E203" s="83">
        <v>187.07</v>
      </c>
      <c r="F203" s="33"/>
      <c r="G203" s="33"/>
      <c r="H203" s="3"/>
    </row>
    <row r="204" spans="1:8" ht="57.75" customHeight="1">
      <c r="A204" s="50" t="s">
        <v>277</v>
      </c>
      <c r="B204" s="51" t="s">
        <v>77</v>
      </c>
      <c r="C204" s="52"/>
      <c r="D204" s="82">
        <f>D205+D207+D210+D213+D216+D219</f>
        <v>153752.81999999998</v>
      </c>
      <c r="E204" s="82">
        <f>E205+E207+E210+E213+E216+E219</f>
        <v>157147.98000000001</v>
      </c>
      <c r="F204" s="33"/>
      <c r="G204" s="33"/>
      <c r="H204" s="3"/>
    </row>
    <row r="205" spans="1:8" ht="60" customHeight="1">
      <c r="A205" s="27" t="s">
        <v>188</v>
      </c>
      <c r="B205" s="41" t="s">
        <v>278</v>
      </c>
      <c r="C205" s="39" t="s">
        <v>7</v>
      </c>
      <c r="D205" s="83">
        <f>D206</f>
        <v>40990</v>
      </c>
      <c r="E205" s="83">
        <f>E206</f>
        <v>40990</v>
      </c>
      <c r="F205" s="33"/>
      <c r="G205" s="33"/>
      <c r="H205" s="3"/>
    </row>
    <row r="206" spans="1:8" ht="21" customHeight="1">
      <c r="A206" s="27" t="s">
        <v>10</v>
      </c>
      <c r="B206" s="41" t="s">
        <v>278</v>
      </c>
      <c r="C206" s="39">
        <v>300</v>
      </c>
      <c r="D206" s="83">
        <v>40990</v>
      </c>
      <c r="E206" s="83">
        <v>40990</v>
      </c>
      <c r="F206" s="33"/>
      <c r="G206" s="33"/>
      <c r="H206" s="3"/>
    </row>
    <row r="207" spans="1:8" ht="132.75" customHeight="1">
      <c r="A207" s="24" t="s">
        <v>214</v>
      </c>
      <c r="B207" s="41" t="s">
        <v>279</v>
      </c>
      <c r="C207" s="39" t="s">
        <v>7</v>
      </c>
      <c r="D207" s="83">
        <f>D209+D208</f>
        <v>57545.7</v>
      </c>
      <c r="E207" s="83">
        <f>E209+E208</f>
        <v>59783.6</v>
      </c>
      <c r="F207" s="33"/>
      <c r="G207" s="33"/>
      <c r="H207" s="3"/>
    </row>
    <row r="208" spans="1:8" ht="39.75" customHeight="1">
      <c r="A208" s="27" t="s">
        <v>9</v>
      </c>
      <c r="B208" s="41" t="s">
        <v>279</v>
      </c>
      <c r="C208" s="39">
        <v>200</v>
      </c>
      <c r="D208" s="83">
        <v>850.43</v>
      </c>
      <c r="E208" s="83">
        <v>883.5</v>
      </c>
      <c r="F208" s="33"/>
      <c r="G208" s="33"/>
      <c r="H208" s="3"/>
    </row>
    <row r="209" spans="1:8" ht="21" customHeight="1">
      <c r="A209" s="27" t="s">
        <v>10</v>
      </c>
      <c r="B209" s="41" t="s">
        <v>279</v>
      </c>
      <c r="C209" s="39">
        <v>300</v>
      </c>
      <c r="D209" s="83">
        <v>56695.27</v>
      </c>
      <c r="E209" s="83">
        <v>58900.1</v>
      </c>
      <c r="F209" s="33"/>
      <c r="G209" s="33"/>
      <c r="H209" s="3"/>
    </row>
    <row r="210" spans="1:8" ht="43.5" customHeight="1">
      <c r="A210" s="27" t="s">
        <v>196</v>
      </c>
      <c r="B210" s="41" t="s">
        <v>280</v>
      </c>
      <c r="C210" s="39" t="s">
        <v>7</v>
      </c>
      <c r="D210" s="83">
        <f>D211+D212</f>
        <v>25.84</v>
      </c>
      <c r="E210" s="83">
        <f>E211+E212</f>
        <v>25.84</v>
      </c>
      <c r="F210" s="33"/>
      <c r="G210" s="33"/>
      <c r="H210" s="3"/>
    </row>
    <row r="211" spans="1:8" ht="39.75" customHeight="1">
      <c r="A211" s="27" t="s">
        <v>9</v>
      </c>
      <c r="B211" s="41" t="s">
        <v>280</v>
      </c>
      <c r="C211" s="39">
        <v>200</v>
      </c>
      <c r="D211" s="83">
        <v>0.38</v>
      </c>
      <c r="E211" s="83">
        <v>0.38</v>
      </c>
      <c r="F211" s="33"/>
      <c r="G211" s="33"/>
      <c r="H211" s="3"/>
    </row>
    <row r="212" spans="1:8" ht="21" customHeight="1">
      <c r="A212" s="27" t="s">
        <v>10</v>
      </c>
      <c r="B212" s="41" t="s">
        <v>280</v>
      </c>
      <c r="C212" s="39">
        <v>300</v>
      </c>
      <c r="D212" s="83">
        <v>25.46</v>
      </c>
      <c r="E212" s="83">
        <v>25.46</v>
      </c>
      <c r="F212" s="33"/>
      <c r="G212" s="33"/>
      <c r="H212" s="3"/>
    </row>
    <row r="213" spans="1:8" ht="21" customHeight="1">
      <c r="A213" s="68" t="s">
        <v>195</v>
      </c>
      <c r="B213" s="41" t="s">
        <v>281</v>
      </c>
      <c r="C213" s="39" t="s">
        <v>7</v>
      </c>
      <c r="D213" s="83">
        <f>D214+D215</f>
        <v>37007.01</v>
      </c>
      <c r="E213" s="83">
        <f>E214+E215</f>
        <v>37007.01</v>
      </c>
      <c r="F213" s="33"/>
      <c r="G213" s="33"/>
      <c r="H213" s="3"/>
    </row>
    <row r="214" spans="1:8" ht="39.75" customHeight="1">
      <c r="A214" s="27" t="s">
        <v>9</v>
      </c>
      <c r="B214" s="41" t="s">
        <v>281</v>
      </c>
      <c r="C214" s="39">
        <v>200</v>
      </c>
      <c r="D214" s="83">
        <v>5.01</v>
      </c>
      <c r="E214" s="83">
        <v>5.01</v>
      </c>
      <c r="F214" s="33"/>
      <c r="G214" s="33"/>
      <c r="H214" s="3"/>
    </row>
    <row r="215" spans="1:8" ht="21" customHeight="1">
      <c r="A215" s="27" t="s">
        <v>10</v>
      </c>
      <c r="B215" s="41" t="s">
        <v>281</v>
      </c>
      <c r="C215" s="39">
        <v>300</v>
      </c>
      <c r="D215" s="83">
        <v>37002</v>
      </c>
      <c r="E215" s="83">
        <v>37002</v>
      </c>
      <c r="F215" s="33"/>
      <c r="G215" s="33"/>
      <c r="H215" s="3"/>
    </row>
    <row r="216" spans="1:8" ht="42" customHeight="1">
      <c r="A216" s="24" t="s">
        <v>176</v>
      </c>
      <c r="B216" s="41" t="s">
        <v>282</v>
      </c>
      <c r="C216" s="39" t="s">
        <v>7</v>
      </c>
      <c r="D216" s="83">
        <f>D217+D218</f>
        <v>16527.61</v>
      </c>
      <c r="E216" s="83">
        <f>E217+E218</f>
        <v>17684.87</v>
      </c>
      <c r="F216" s="33"/>
      <c r="G216" s="33"/>
      <c r="H216" s="3"/>
    </row>
    <row r="217" spans="1:8" ht="39.75" customHeight="1">
      <c r="A217" s="27" t="s">
        <v>9</v>
      </c>
      <c r="B217" s="41" t="s">
        <v>282</v>
      </c>
      <c r="C217" s="39">
        <v>200</v>
      </c>
      <c r="D217" s="83">
        <v>244.25</v>
      </c>
      <c r="E217" s="83">
        <v>261.35000000000002</v>
      </c>
      <c r="F217" s="33"/>
      <c r="G217" s="33"/>
      <c r="H217" s="3"/>
    </row>
    <row r="218" spans="1:8" ht="28.5" customHeight="1">
      <c r="A218" s="27" t="s">
        <v>10</v>
      </c>
      <c r="B218" s="41" t="s">
        <v>282</v>
      </c>
      <c r="C218" s="39">
        <v>300</v>
      </c>
      <c r="D218" s="83">
        <v>16283.36</v>
      </c>
      <c r="E218" s="83">
        <v>17423.52</v>
      </c>
      <c r="F218" s="33"/>
      <c r="G218" s="33"/>
      <c r="H218" s="3"/>
    </row>
    <row r="219" spans="1:8" ht="90.75" customHeight="1">
      <c r="A219" s="27" t="s">
        <v>177</v>
      </c>
      <c r="B219" s="41" t="s">
        <v>283</v>
      </c>
      <c r="C219" s="39" t="s">
        <v>7</v>
      </c>
      <c r="D219" s="83">
        <f>D220+D221</f>
        <v>1656.6599999999999</v>
      </c>
      <c r="E219" s="83">
        <f>E220+E221</f>
        <v>1656.6599999999999</v>
      </c>
      <c r="F219" s="33"/>
      <c r="G219" s="33"/>
      <c r="H219" s="3"/>
    </row>
    <row r="220" spans="1:8" ht="41.25" customHeight="1">
      <c r="A220" s="27" t="s">
        <v>9</v>
      </c>
      <c r="B220" s="41" t="s">
        <v>283</v>
      </c>
      <c r="C220" s="39">
        <v>200</v>
      </c>
      <c r="D220" s="83">
        <v>16.579999999999998</v>
      </c>
      <c r="E220" s="83">
        <v>16.579999999999998</v>
      </c>
      <c r="F220" s="33"/>
      <c r="G220" s="33"/>
      <c r="H220" s="3"/>
    </row>
    <row r="221" spans="1:8" ht="21" customHeight="1">
      <c r="A221" s="27" t="s">
        <v>10</v>
      </c>
      <c r="B221" s="41" t="s">
        <v>283</v>
      </c>
      <c r="C221" s="39">
        <v>300</v>
      </c>
      <c r="D221" s="83">
        <v>1640.08</v>
      </c>
      <c r="E221" s="83">
        <v>1640.08</v>
      </c>
      <c r="F221" s="33"/>
      <c r="G221" s="33"/>
      <c r="H221" s="3"/>
    </row>
    <row r="222" spans="1:8" ht="42.75" customHeight="1">
      <c r="A222" s="50" t="s">
        <v>215</v>
      </c>
      <c r="B222" s="51" t="s">
        <v>78</v>
      </c>
      <c r="C222" s="52" t="s">
        <v>7</v>
      </c>
      <c r="D222" s="82">
        <f>D223+D225</f>
        <v>55189.49</v>
      </c>
      <c r="E222" s="82">
        <f>E223+E225</f>
        <v>55512.39</v>
      </c>
      <c r="F222" s="33"/>
      <c r="G222" s="33"/>
      <c r="H222" s="3"/>
    </row>
    <row r="223" spans="1:8" ht="60" customHeight="1">
      <c r="A223" s="27" t="s">
        <v>20</v>
      </c>
      <c r="B223" s="41" t="s">
        <v>284</v>
      </c>
      <c r="C223" s="39" t="s">
        <v>7</v>
      </c>
      <c r="D223" s="83">
        <f>D224</f>
        <v>1128.69</v>
      </c>
      <c r="E223" s="83">
        <f>E224</f>
        <v>1128.69</v>
      </c>
      <c r="F223" s="33"/>
      <c r="G223" s="33"/>
      <c r="H223" s="3"/>
    </row>
    <row r="224" spans="1:8" ht="21" customHeight="1">
      <c r="A224" s="27" t="s">
        <v>10</v>
      </c>
      <c r="B224" s="41" t="s">
        <v>284</v>
      </c>
      <c r="C224" s="39">
        <v>300</v>
      </c>
      <c r="D224" s="83">
        <v>1128.69</v>
      </c>
      <c r="E224" s="83">
        <v>1128.69</v>
      </c>
      <c r="F224" s="33"/>
      <c r="G224" s="33"/>
      <c r="H224" s="3"/>
    </row>
    <row r="225" spans="1:8" ht="39.75" customHeight="1">
      <c r="A225" s="27" t="s">
        <v>18</v>
      </c>
      <c r="B225" s="41" t="s">
        <v>285</v>
      </c>
      <c r="C225" s="39" t="s">
        <v>7</v>
      </c>
      <c r="D225" s="83">
        <f>D226+D227</f>
        <v>54060.799999999996</v>
      </c>
      <c r="E225" s="83">
        <f>E226+E227</f>
        <v>54383.7</v>
      </c>
      <c r="F225" s="33"/>
      <c r="G225" s="33"/>
      <c r="H225" s="3"/>
    </row>
    <row r="226" spans="1:8" ht="40.5" customHeight="1">
      <c r="A226" s="27" t="s">
        <v>9</v>
      </c>
      <c r="B226" s="41" t="s">
        <v>285</v>
      </c>
      <c r="C226" s="39">
        <v>200</v>
      </c>
      <c r="D226" s="83">
        <v>1060.02</v>
      </c>
      <c r="E226" s="83">
        <v>1066.3499999999999</v>
      </c>
      <c r="F226" s="33"/>
      <c r="G226" s="33"/>
      <c r="H226" s="3"/>
    </row>
    <row r="227" spans="1:8" ht="21" customHeight="1">
      <c r="A227" s="27" t="s">
        <v>10</v>
      </c>
      <c r="B227" s="41" t="s">
        <v>285</v>
      </c>
      <c r="C227" s="39">
        <v>300</v>
      </c>
      <c r="D227" s="83">
        <v>53000.78</v>
      </c>
      <c r="E227" s="83">
        <v>53317.35</v>
      </c>
      <c r="F227" s="33"/>
      <c r="G227" s="33"/>
      <c r="H227" s="3"/>
    </row>
    <row r="228" spans="1:8" ht="45.75" customHeight="1">
      <c r="A228" s="50" t="s">
        <v>216</v>
      </c>
      <c r="B228" s="51" t="s">
        <v>286</v>
      </c>
      <c r="C228" s="52" t="s">
        <v>7</v>
      </c>
      <c r="D228" s="82">
        <f>D229</f>
        <v>17424.02</v>
      </c>
      <c r="E228" s="82">
        <f>E229</f>
        <v>17456.650000000001</v>
      </c>
      <c r="F228" s="33"/>
      <c r="G228" s="33"/>
      <c r="H228" s="3"/>
    </row>
    <row r="229" spans="1:8" ht="46.5" customHeight="1">
      <c r="A229" s="27" t="s">
        <v>178</v>
      </c>
      <c r="B229" s="41" t="s">
        <v>287</v>
      </c>
      <c r="C229" s="39" t="s">
        <v>7</v>
      </c>
      <c r="D229" s="83">
        <f>D230+D231+D232</f>
        <v>17424.02</v>
      </c>
      <c r="E229" s="83">
        <f>E230+E231+E232</f>
        <v>17456.650000000001</v>
      </c>
      <c r="F229" s="33"/>
      <c r="G229" s="33"/>
      <c r="H229" s="3"/>
    </row>
    <row r="230" spans="1:8" ht="82.5" customHeight="1">
      <c r="A230" s="28" t="s">
        <v>17</v>
      </c>
      <c r="B230" s="41" t="s">
        <v>287</v>
      </c>
      <c r="C230" s="39">
        <v>100</v>
      </c>
      <c r="D230" s="83">
        <v>16112.02</v>
      </c>
      <c r="E230" s="83">
        <v>16144.65</v>
      </c>
      <c r="F230" s="33"/>
      <c r="G230" s="33"/>
      <c r="H230" s="3"/>
    </row>
    <row r="231" spans="1:8" ht="41.25" customHeight="1">
      <c r="A231" s="27" t="s">
        <v>9</v>
      </c>
      <c r="B231" s="41" t="s">
        <v>287</v>
      </c>
      <c r="C231" s="39">
        <v>200</v>
      </c>
      <c r="D231" s="83">
        <v>1300</v>
      </c>
      <c r="E231" s="83">
        <v>1300</v>
      </c>
      <c r="F231" s="33"/>
      <c r="G231" s="33"/>
      <c r="H231" s="3"/>
    </row>
    <row r="232" spans="1:8" ht="21" customHeight="1">
      <c r="A232" s="27" t="s">
        <v>11</v>
      </c>
      <c r="B232" s="41" t="s">
        <v>287</v>
      </c>
      <c r="C232" s="39">
        <v>800</v>
      </c>
      <c r="D232" s="83">
        <v>12</v>
      </c>
      <c r="E232" s="83">
        <v>12</v>
      </c>
      <c r="F232" s="33"/>
      <c r="G232" s="33"/>
      <c r="H232" s="3"/>
    </row>
    <row r="233" spans="1:8" ht="79.5" customHeight="1">
      <c r="A233" s="56" t="s">
        <v>292</v>
      </c>
      <c r="B233" s="51" t="s">
        <v>79</v>
      </c>
      <c r="C233" s="39" t="s">
        <v>7</v>
      </c>
      <c r="D233" s="89">
        <f>D234+D239+D248+D255</f>
        <v>98587.09</v>
      </c>
      <c r="E233" s="89">
        <f>E234+E239+E248+E255</f>
        <v>101781.97</v>
      </c>
      <c r="F233" s="49"/>
      <c r="G233" s="33"/>
      <c r="H233" s="3"/>
    </row>
    <row r="234" spans="1:8" ht="38.25" customHeight="1">
      <c r="A234" s="56" t="s">
        <v>80</v>
      </c>
      <c r="B234" s="51" t="s">
        <v>81</v>
      </c>
      <c r="C234" s="52" t="s">
        <v>7</v>
      </c>
      <c r="D234" s="89">
        <f>D235+D237</f>
        <v>27840.79</v>
      </c>
      <c r="E234" s="89">
        <f>E235+E237</f>
        <v>28664.59</v>
      </c>
      <c r="F234" s="49"/>
      <c r="G234" s="33"/>
      <c r="H234" s="3"/>
    </row>
    <row r="235" spans="1:8" ht="44.25" customHeight="1">
      <c r="A235" s="44" t="s">
        <v>73</v>
      </c>
      <c r="B235" s="41" t="s">
        <v>82</v>
      </c>
      <c r="C235" s="39" t="s">
        <v>7</v>
      </c>
      <c r="D235" s="90">
        <f>D236</f>
        <v>27353.3</v>
      </c>
      <c r="E235" s="90">
        <f>E236</f>
        <v>28177.1</v>
      </c>
      <c r="F235" s="49"/>
      <c r="G235" s="33"/>
      <c r="H235" s="3"/>
    </row>
    <row r="236" spans="1:8" ht="39.75" customHeight="1">
      <c r="A236" s="44" t="s">
        <v>28</v>
      </c>
      <c r="B236" s="41" t="s">
        <v>82</v>
      </c>
      <c r="C236" s="39">
        <v>600</v>
      </c>
      <c r="D236" s="86">
        <v>27353.3</v>
      </c>
      <c r="E236" s="90">
        <v>28177.1</v>
      </c>
      <c r="F236" s="49"/>
      <c r="G236" s="33"/>
      <c r="H236" s="3"/>
    </row>
    <row r="237" spans="1:8" ht="100.5" customHeight="1">
      <c r="A237" s="27" t="s">
        <v>29</v>
      </c>
      <c r="B237" s="41" t="s">
        <v>159</v>
      </c>
      <c r="C237" s="39" t="s">
        <v>7</v>
      </c>
      <c r="D237" s="90">
        <f>D238</f>
        <v>487.49</v>
      </c>
      <c r="E237" s="90">
        <f>E238</f>
        <v>487.49</v>
      </c>
      <c r="F237" s="49"/>
      <c r="G237" s="33"/>
      <c r="H237" s="3"/>
    </row>
    <row r="238" spans="1:8" ht="38.25" customHeight="1">
      <c r="A238" s="44" t="s">
        <v>28</v>
      </c>
      <c r="B238" s="41" t="s">
        <v>159</v>
      </c>
      <c r="C238" s="39">
        <v>600</v>
      </c>
      <c r="D238" s="87">
        <v>487.49</v>
      </c>
      <c r="E238" s="90">
        <v>487.49</v>
      </c>
      <c r="F238" s="49"/>
      <c r="G238" s="33"/>
      <c r="H238" s="3"/>
    </row>
    <row r="239" spans="1:8" ht="42" customHeight="1">
      <c r="A239" s="56" t="s">
        <v>293</v>
      </c>
      <c r="B239" s="51" t="s">
        <v>160</v>
      </c>
      <c r="C239" s="39" t="s">
        <v>7</v>
      </c>
      <c r="D239" s="89">
        <f>D240+D242+D244+D246</f>
        <v>14910.8</v>
      </c>
      <c r="E239" s="89">
        <f>E240+E242+E244+E246</f>
        <v>15400.9</v>
      </c>
      <c r="F239" s="49"/>
      <c r="G239" s="33"/>
      <c r="H239" s="3"/>
    </row>
    <row r="240" spans="1:8" ht="35.25" customHeight="1">
      <c r="A240" s="44" t="s">
        <v>120</v>
      </c>
      <c r="B240" s="41" t="s">
        <v>161</v>
      </c>
      <c r="C240" s="39" t="s">
        <v>7</v>
      </c>
      <c r="D240" s="90">
        <f>D241</f>
        <v>14319.38</v>
      </c>
      <c r="E240" s="90">
        <f>E241</f>
        <v>14809.48</v>
      </c>
      <c r="F240" s="49"/>
      <c r="G240" s="33"/>
      <c r="H240" s="3"/>
    </row>
    <row r="241" spans="1:8" ht="42" customHeight="1">
      <c r="A241" s="44" t="s">
        <v>28</v>
      </c>
      <c r="B241" s="41" t="s">
        <v>161</v>
      </c>
      <c r="C241" s="39">
        <v>600</v>
      </c>
      <c r="D241" s="90">
        <v>14319.38</v>
      </c>
      <c r="E241" s="90">
        <v>14809.48</v>
      </c>
      <c r="F241" s="49"/>
      <c r="G241" s="33"/>
      <c r="H241" s="3"/>
    </row>
    <row r="242" spans="1:8" ht="57.75" customHeight="1">
      <c r="A242" s="44" t="s">
        <v>198</v>
      </c>
      <c r="B242" s="41" t="s">
        <v>199</v>
      </c>
      <c r="C242" s="39" t="s">
        <v>7</v>
      </c>
      <c r="D242" s="90">
        <f>D243</f>
        <v>272</v>
      </c>
      <c r="E242" s="90">
        <f>E243</f>
        <v>272</v>
      </c>
      <c r="F242" s="49"/>
      <c r="G242" s="33"/>
      <c r="H242" s="3"/>
    </row>
    <row r="243" spans="1:8" ht="38.25" customHeight="1">
      <c r="A243" s="44" t="s">
        <v>28</v>
      </c>
      <c r="B243" s="41" t="s">
        <v>199</v>
      </c>
      <c r="C243" s="39">
        <v>600</v>
      </c>
      <c r="D243" s="90">
        <v>272</v>
      </c>
      <c r="E243" s="90">
        <v>272</v>
      </c>
      <c r="F243" s="49"/>
      <c r="G243" s="33"/>
      <c r="H243" s="3"/>
    </row>
    <row r="244" spans="1:8" ht="38.25" customHeight="1">
      <c r="A244" s="44" t="s">
        <v>200</v>
      </c>
      <c r="B244" s="41" t="s">
        <v>179</v>
      </c>
      <c r="C244" s="39" t="s">
        <v>7</v>
      </c>
      <c r="D244" s="90">
        <f>D245</f>
        <v>0</v>
      </c>
      <c r="E244" s="90">
        <f>E245</f>
        <v>0</v>
      </c>
      <c r="F244" s="49"/>
      <c r="G244" s="33"/>
      <c r="H244" s="3"/>
    </row>
    <row r="245" spans="1:8" ht="38.25" customHeight="1">
      <c r="A245" s="44" t="s">
        <v>28</v>
      </c>
      <c r="B245" s="41" t="s">
        <v>179</v>
      </c>
      <c r="C245" s="39">
        <v>600</v>
      </c>
      <c r="D245" s="90">
        <v>0</v>
      </c>
      <c r="E245" s="90">
        <v>0</v>
      </c>
      <c r="F245" s="49"/>
      <c r="G245" s="33"/>
      <c r="H245" s="3"/>
    </row>
    <row r="246" spans="1:8" ht="58.5" customHeight="1">
      <c r="A246" s="44" t="s">
        <v>46</v>
      </c>
      <c r="B246" s="41" t="s">
        <v>162</v>
      </c>
      <c r="C246" s="39" t="s">
        <v>7</v>
      </c>
      <c r="D246" s="90">
        <f>D247</f>
        <v>319.42</v>
      </c>
      <c r="E246" s="90">
        <f>E247</f>
        <v>319.42</v>
      </c>
      <c r="F246" s="49"/>
      <c r="G246" s="33"/>
      <c r="H246" s="3"/>
    </row>
    <row r="247" spans="1:8" ht="38.25" customHeight="1">
      <c r="A247" s="44" t="s">
        <v>28</v>
      </c>
      <c r="B247" s="41" t="s">
        <v>162</v>
      </c>
      <c r="C247" s="39">
        <v>600</v>
      </c>
      <c r="D247" s="90">
        <v>319.42</v>
      </c>
      <c r="E247" s="90">
        <v>319.42</v>
      </c>
      <c r="F247" s="49"/>
      <c r="G247" s="33"/>
      <c r="H247" s="3"/>
    </row>
    <row r="248" spans="1:8" ht="38.25" customHeight="1">
      <c r="A248" s="56" t="s">
        <v>294</v>
      </c>
      <c r="B248" s="51" t="s">
        <v>83</v>
      </c>
      <c r="C248" s="39" t="s">
        <v>7</v>
      </c>
      <c r="D248" s="89">
        <f>D249+D253</f>
        <v>4672.4000000000005</v>
      </c>
      <c r="E248" s="89">
        <f>E249+E253</f>
        <v>4823.18</v>
      </c>
      <c r="F248" s="49"/>
      <c r="G248" s="33"/>
      <c r="H248" s="3"/>
    </row>
    <row r="249" spans="1:8" ht="40.5" customHeight="1">
      <c r="A249" s="44" t="s">
        <v>120</v>
      </c>
      <c r="B249" s="41" t="s">
        <v>84</v>
      </c>
      <c r="C249" s="39" t="s">
        <v>7</v>
      </c>
      <c r="D249" s="90">
        <f>D250+D251+D252</f>
        <v>4502.4000000000005</v>
      </c>
      <c r="E249" s="90">
        <f>E250+E251+E252</f>
        <v>4653.18</v>
      </c>
      <c r="F249" s="49"/>
      <c r="G249" s="33"/>
      <c r="H249" s="3"/>
    </row>
    <row r="250" spans="1:8" ht="84.75" customHeight="1">
      <c r="A250" s="5" t="s">
        <v>8</v>
      </c>
      <c r="B250" s="41" t="s">
        <v>84</v>
      </c>
      <c r="C250" s="39">
        <v>100</v>
      </c>
      <c r="D250" s="90">
        <v>3769.51</v>
      </c>
      <c r="E250" s="90">
        <v>3920.29</v>
      </c>
      <c r="F250" s="49"/>
      <c r="G250" s="33"/>
      <c r="H250" s="3"/>
    </row>
    <row r="251" spans="1:8" ht="45" customHeight="1">
      <c r="A251" s="5" t="s">
        <v>9</v>
      </c>
      <c r="B251" s="41" t="s">
        <v>84</v>
      </c>
      <c r="C251" s="39">
        <v>200</v>
      </c>
      <c r="D251" s="90">
        <v>724.89</v>
      </c>
      <c r="E251" s="90">
        <v>724.89</v>
      </c>
      <c r="F251" s="49"/>
      <c r="G251" s="33"/>
      <c r="H251" s="3"/>
    </row>
    <row r="252" spans="1:8" ht="25.5" customHeight="1">
      <c r="A252" s="5" t="s">
        <v>11</v>
      </c>
      <c r="B252" s="41" t="s">
        <v>84</v>
      </c>
      <c r="C252" s="39">
        <v>800</v>
      </c>
      <c r="D252" s="90">
        <v>8</v>
      </c>
      <c r="E252" s="90">
        <v>8</v>
      </c>
      <c r="F252" s="49"/>
      <c r="G252" s="33"/>
      <c r="H252" s="3"/>
    </row>
    <row r="253" spans="1:8" ht="25.5" customHeight="1">
      <c r="A253" s="5" t="s">
        <v>30</v>
      </c>
      <c r="B253" s="41" t="s">
        <v>163</v>
      </c>
      <c r="C253" s="39" t="s">
        <v>7</v>
      </c>
      <c r="D253" s="90">
        <f>D254</f>
        <v>170</v>
      </c>
      <c r="E253" s="90">
        <f>E254</f>
        <v>170</v>
      </c>
      <c r="F253" s="49"/>
      <c r="G253" s="33"/>
      <c r="H253" s="3"/>
    </row>
    <row r="254" spans="1:8" ht="42" customHeight="1">
      <c r="A254" s="5" t="s">
        <v>9</v>
      </c>
      <c r="B254" s="41" t="s">
        <v>163</v>
      </c>
      <c r="C254" s="39">
        <v>200</v>
      </c>
      <c r="D254" s="90">
        <v>170</v>
      </c>
      <c r="E254" s="90">
        <v>170</v>
      </c>
      <c r="F254" s="49"/>
      <c r="G254" s="33"/>
      <c r="H254" s="3"/>
    </row>
    <row r="255" spans="1:8" ht="37.5" customHeight="1">
      <c r="A255" s="56" t="s">
        <v>295</v>
      </c>
      <c r="B255" s="51" t="s">
        <v>296</v>
      </c>
      <c r="C255" s="52" t="s">
        <v>7</v>
      </c>
      <c r="D255" s="89">
        <f>D256+D260+D262+D264</f>
        <v>51163.099999999991</v>
      </c>
      <c r="E255" s="89">
        <f>E256+E260+E262+E264</f>
        <v>52893.299999999996</v>
      </c>
      <c r="F255" s="49"/>
      <c r="G255" s="33"/>
      <c r="H255" s="3"/>
    </row>
    <row r="256" spans="1:8" ht="36.75" customHeight="1">
      <c r="A256" s="44" t="s">
        <v>120</v>
      </c>
      <c r="B256" s="41" t="s">
        <v>297</v>
      </c>
      <c r="C256" s="52" t="s">
        <v>7</v>
      </c>
      <c r="D256" s="90">
        <f>D257+D258+D259</f>
        <v>49382.289999999994</v>
      </c>
      <c r="E256" s="90">
        <f>E257+E258+E259</f>
        <v>51112.49</v>
      </c>
      <c r="F256" s="49"/>
      <c r="G256" s="33"/>
      <c r="H256" s="3"/>
    </row>
    <row r="257" spans="1:8" ht="84" customHeight="1">
      <c r="A257" s="5" t="s">
        <v>8</v>
      </c>
      <c r="B257" s="41" t="s">
        <v>297</v>
      </c>
      <c r="C257" s="39">
        <v>100</v>
      </c>
      <c r="D257" s="90">
        <v>41175.71</v>
      </c>
      <c r="E257" s="90">
        <v>42905.91</v>
      </c>
      <c r="F257" s="49"/>
      <c r="G257" s="33"/>
      <c r="H257" s="3"/>
    </row>
    <row r="258" spans="1:8" ht="39" customHeight="1">
      <c r="A258" s="5" t="s">
        <v>9</v>
      </c>
      <c r="B258" s="41" t="s">
        <v>297</v>
      </c>
      <c r="C258" s="39">
        <v>200</v>
      </c>
      <c r="D258" s="90">
        <v>7752.88</v>
      </c>
      <c r="E258" s="90">
        <v>7752.88</v>
      </c>
      <c r="F258" s="49"/>
      <c r="G258" s="33"/>
      <c r="H258" s="3"/>
    </row>
    <row r="259" spans="1:8" ht="25.5" customHeight="1">
      <c r="A259" s="5" t="s">
        <v>11</v>
      </c>
      <c r="B259" s="41" t="s">
        <v>297</v>
      </c>
      <c r="C259" s="39">
        <v>800</v>
      </c>
      <c r="D259" s="90">
        <v>453.7</v>
      </c>
      <c r="E259" s="90">
        <v>453.7</v>
      </c>
      <c r="F259" s="49"/>
      <c r="G259" s="33"/>
      <c r="H259" s="3"/>
    </row>
    <row r="260" spans="1:8" ht="63" customHeight="1">
      <c r="A260" s="5" t="s">
        <v>46</v>
      </c>
      <c r="B260" s="41" t="s">
        <v>298</v>
      </c>
      <c r="C260" s="52" t="s">
        <v>7</v>
      </c>
      <c r="D260" s="90">
        <f>D261</f>
        <v>780.81</v>
      </c>
      <c r="E260" s="90">
        <f>E261</f>
        <v>780.81</v>
      </c>
      <c r="F260" s="49"/>
      <c r="G260" s="33"/>
      <c r="H260" s="3"/>
    </row>
    <row r="261" spans="1:8" ht="82.5" customHeight="1">
      <c r="A261" s="5" t="s">
        <v>8</v>
      </c>
      <c r="B261" s="41" t="s">
        <v>298</v>
      </c>
      <c r="C261" s="39">
        <v>100</v>
      </c>
      <c r="D261" s="90">
        <v>780.81</v>
      </c>
      <c r="E261" s="90">
        <v>780.81</v>
      </c>
      <c r="F261" s="49"/>
      <c r="G261" s="33"/>
      <c r="H261" s="3"/>
    </row>
    <row r="262" spans="1:8" ht="61.5" customHeight="1">
      <c r="A262" s="5" t="s">
        <v>301</v>
      </c>
      <c r="B262" s="41" t="s">
        <v>300</v>
      </c>
      <c r="C262" s="52" t="s">
        <v>7</v>
      </c>
      <c r="D262" s="90">
        <f>D263</f>
        <v>0</v>
      </c>
      <c r="E262" s="90">
        <f>E263</f>
        <v>0</v>
      </c>
      <c r="F262" s="49"/>
      <c r="G262" s="33"/>
      <c r="H262" s="3"/>
    </row>
    <row r="263" spans="1:8" ht="37.5" customHeight="1">
      <c r="A263" s="5" t="s">
        <v>9</v>
      </c>
      <c r="B263" s="41" t="s">
        <v>300</v>
      </c>
      <c r="C263" s="39">
        <v>200</v>
      </c>
      <c r="D263" s="90">
        <v>0</v>
      </c>
      <c r="E263" s="90">
        <v>0</v>
      </c>
      <c r="F263" s="49"/>
      <c r="G263" s="33"/>
      <c r="H263" s="3"/>
    </row>
    <row r="264" spans="1:8" ht="29.25" customHeight="1">
      <c r="A264" s="5" t="s">
        <v>30</v>
      </c>
      <c r="B264" s="41" t="s">
        <v>299</v>
      </c>
      <c r="C264" s="52" t="s">
        <v>7</v>
      </c>
      <c r="D264" s="90">
        <v>1000</v>
      </c>
      <c r="E264" s="90">
        <v>1000</v>
      </c>
      <c r="F264" s="49"/>
      <c r="G264" s="33"/>
      <c r="H264" s="3"/>
    </row>
    <row r="265" spans="1:8" ht="45" customHeight="1">
      <c r="A265" s="5" t="s">
        <v>9</v>
      </c>
      <c r="B265" s="41" t="s">
        <v>299</v>
      </c>
      <c r="C265" s="39">
        <v>200</v>
      </c>
      <c r="D265" s="90">
        <v>1000</v>
      </c>
      <c r="E265" s="90">
        <v>1000</v>
      </c>
      <c r="F265" s="49"/>
      <c r="G265" s="33"/>
      <c r="H265" s="3"/>
    </row>
    <row r="266" spans="1:8" ht="56.25">
      <c r="A266" s="99" t="s">
        <v>448</v>
      </c>
      <c r="B266" s="51" t="s">
        <v>450</v>
      </c>
      <c r="C266" s="52" t="s">
        <v>7</v>
      </c>
      <c r="D266" s="98">
        <f>D267+D269+D271</f>
        <v>1776.58</v>
      </c>
      <c r="E266" s="98">
        <f>E267+E269+E271</f>
        <v>1000</v>
      </c>
      <c r="F266" s="49"/>
      <c r="G266" s="33"/>
      <c r="H266" s="3"/>
    </row>
    <row r="267" spans="1:8" ht="56.25">
      <c r="A267" s="95" t="s">
        <v>449</v>
      </c>
      <c r="B267" s="41" t="s">
        <v>451</v>
      </c>
      <c r="C267" s="52" t="s">
        <v>7</v>
      </c>
      <c r="D267" s="98">
        <f>D268</f>
        <v>0</v>
      </c>
      <c r="E267" s="90">
        <f>E268</f>
        <v>0</v>
      </c>
      <c r="F267" s="49"/>
      <c r="G267" s="33"/>
      <c r="H267" s="3"/>
    </row>
    <row r="268" spans="1:8" ht="37.5">
      <c r="A268" s="95" t="s">
        <v>9</v>
      </c>
      <c r="B268" s="41" t="s">
        <v>451</v>
      </c>
      <c r="C268" s="39">
        <v>200</v>
      </c>
      <c r="D268" s="98">
        <v>0</v>
      </c>
      <c r="E268" s="90">
        <v>0</v>
      </c>
      <c r="F268" s="49"/>
      <c r="G268" s="33"/>
      <c r="H268" s="3"/>
    </row>
    <row r="269" spans="1:8" ht="56.25">
      <c r="A269" s="95" t="s">
        <v>454</v>
      </c>
      <c r="B269" s="41" t="s">
        <v>452</v>
      </c>
      <c r="C269" s="52" t="s">
        <v>7</v>
      </c>
      <c r="D269" s="98">
        <f>D270</f>
        <v>1664.25</v>
      </c>
      <c r="E269" s="90">
        <f>E270</f>
        <v>1000</v>
      </c>
      <c r="F269" s="49"/>
      <c r="G269" s="33"/>
      <c r="H269" s="3"/>
    </row>
    <row r="270" spans="1:8" ht="37.5">
      <c r="A270" s="95" t="s">
        <v>9</v>
      </c>
      <c r="B270" s="41" t="s">
        <v>452</v>
      </c>
      <c r="C270" s="39">
        <v>200</v>
      </c>
      <c r="D270" s="98">
        <v>1664.25</v>
      </c>
      <c r="E270" s="90">
        <v>1000</v>
      </c>
      <c r="F270" s="49"/>
      <c r="G270" s="33"/>
      <c r="H270" s="3"/>
    </row>
    <row r="271" spans="1:8" ht="56.25">
      <c r="A271" s="95" t="s">
        <v>441</v>
      </c>
      <c r="B271" s="41" t="s">
        <v>453</v>
      </c>
      <c r="C271" s="52" t="s">
        <v>7</v>
      </c>
      <c r="D271" s="98">
        <f>D272</f>
        <v>112.33</v>
      </c>
      <c r="E271" s="90">
        <f>E272</f>
        <v>0</v>
      </c>
      <c r="F271" s="49"/>
      <c r="G271" s="33"/>
      <c r="H271" s="3"/>
    </row>
    <row r="272" spans="1:8" ht="37.5">
      <c r="A272" s="95" t="s">
        <v>9</v>
      </c>
      <c r="B272" s="41" t="s">
        <v>453</v>
      </c>
      <c r="C272" s="39">
        <v>200</v>
      </c>
      <c r="D272" s="98">
        <v>112.33</v>
      </c>
      <c r="E272" s="90">
        <v>0</v>
      </c>
      <c r="F272" s="49"/>
      <c r="G272" s="33"/>
      <c r="H272" s="3"/>
    </row>
    <row r="273" spans="1:8" ht="94.5" customHeight="1">
      <c r="A273" s="56" t="s">
        <v>288</v>
      </c>
      <c r="B273" s="51" t="s">
        <v>289</v>
      </c>
      <c r="C273" s="52" t="s">
        <v>7</v>
      </c>
      <c r="D273" s="82">
        <f t="shared" ref="D273:E275" si="8">D274</f>
        <v>60</v>
      </c>
      <c r="E273" s="82">
        <f t="shared" si="8"/>
        <v>60</v>
      </c>
      <c r="F273" s="49"/>
      <c r="G273" s="33"/>
      <c r="H273" s="3"/>
    </row>
    <row r="274" spans="1:8" ht="58.5" customHeight="1">
      <c r="A274" s="56" t="s">
        <v>424</v>
      </c>
      <c r="B274" s="51" t="s">
        <v>290</v>
      </c>
      <c r="C274" s="39" t="s">
        <v>7</v>
      </c>
      <c r="D274" s="89">
        <f t="shared" si="8"/>
        <v>60</v>
      </c>
      <c r="E274" s="89">
        <f t="shared" si="8"/>
        <v>60</v>
      </c>
      <c r="F274" s="49"/>
      <c r="G274" s="33"/>
      <c r="H274" s="3"/>
    </row>
    <row r="275" spans="1:8" ht="31.5" customHeight="1">
      <c r="A275" s="47" t="s">
        <v>423</v>
      </c>
      <c r="B275" s="41" t="s">
        <v>291</v>
      </c>
      <c r="C275" s="39" t="s">
        <v>7</v>
      </c>
      <c r="D275" s="90">
        <f t="shared" si="8"/>
        <v>60</v>
      </c>
      <c r="E275" s="90">
        <f t="shared" si="8"/>
        <v>60</v>
      </c>
      <c r="F275" s="49"/>
      <c r="G275" s="33"/>
      <c r="H275" s="3"/>
    </row>
    <row r="276" spans="1:8" ht="43.5" customHeight="1">
      <c r="A276" s="44" t="s">
        <v>9</v>
      </c>
      <c r="B276" s="41" t="s">
        <v>291</v>
      </c>
      <c r="C276" s="48">
        <v>200</v>
      </c>
      <c r="D276" s="90">
        <v>60</v>
      </c>
      <c r="E276" s="90">
        <v>60</v>
      </c>
      <c r="F276" s="49"/>
      <c r="G276" s="33"/>
      <c r="H276" s="3"/>
    </row>
    <row r="277" spans="1:8" ht="99" customHeight="1">
      <c r="A277" s="55" t="s">
        <v>302</v>
      </c>
      <c r="B277" s="51" t="s">
        <v>151</v>
      </c>
      <c r="C277" s="39" t="s">
        <v>7</v>
      </c>
      <c r="D277" s="89">
        <f>D278+D286+D291</f>
        <v>32324</v>
      </c>
      <c r="E277" s="89">
        <f>E278+E286+E291</f>
        <v>32561</v>
      </c>
      <c r="F277" s="49"/>
      <c r="G277" s="33"/>
      <c r="H277" s="3"/>
    </row>
    <row r="278" spans="1:8" ht="40.5" customHeight="1">
      <c r="A278" s="55" t="s">
        <v>303</v>
      </c>
      <c r="B278" s="51" t="s">
        <v>152</v>
      </c>
      <c r="C278" s="52" t="s">
        <v>7</v>
      </c>
      <c r="D278" s="89">
        <f>D279+D283</f>
        <v>10027.4</v>
      </c>
      <c r="E278" s="89">
        <f>E279+E283</f>
        <v>10095.199999999999</v>
      </c>
      <c r="F278" s="49"/>
      <c r="G278" s="33"/>
      <c r="H278" s="3"/>
    </row>
    <row r="279" spans="1:8" ht="45" customHeight="1">
      <c r="A279" s="5" t="s">
        <v>73</v>
      </c>
      <c r="B279" s="41" t="s">
        <v>304</v>
      </c>
      <c r="C279" s="39" t="s">
        <v>7</v>
      </c>
      <c r="D279" s="90">
        <f>D280+D281+D282</f>
        <v>7853.8</v>
      </c>
      <c r="E279" s="90">
        <f>E280+E281+E282</f>
        <v>7921.5999999999995</v>
      </c>
      <c r="F279" s="49"/>
      <c r="G279" s="33"/>
      <c r="H279" s="3"/>
    </row>
    <row r="280" spans="1:8" ht="80.25" customHeight="1">
      <c r="A280" s="5" t="s">
        <v>8</v>
      </c>
      <c r="B280" s="41" t="s">
        <v>304</v>
      </c>
      <c r="C280" s="39">
        <v>100</v>
      </c>
      <c r="D280" s="86">
        <v>5184.6000000000004</v>
      </c>
      <c r="E280" s="90">
        <v>5252.4</v>
      </c>
      <c r="F280" s="49"/>
      <c r="G280" s="33"/>
      <c r="H280" s="3"/>
    </row>
    <row r="281" spans="1:8" ht="38.25" customHeight="1">
      <c r="A281" s="44" t="s">
        <v>9</v>
      </c>
      <c r="B281" s="41" t="s">
        <v>304</v>
      </c>
      <c r="C281" s="39">
        <v>200</v>
      </c>
      <c r="D281" s="86">
        <v>1096.4000000000001</v>
      </c>
      <c r="E281" s="90">
        <v>1096.4000000000001</v>
      </c>
      <c r="F281" s="49"/>
      <c r="G281" s="33"/>
      <c r="H281" s="3"/>
    </row>
    <row r="282" spans="1:8" ht="27.75" customHeight="1">
      <c r="A282" s="5" t="s">
        <v>11</v>
      </c>
      <c r="B282" s="41" t="s">
        <v>304</v>
      </c>
      <c r="C282" s="39">
        <v>800</v>
      </c>
      <c r="D282" s="86">
        <v>1572.8</v>
      </c>
      <c r="E282" s="90">
        <v>1572.8</v>
      </c>
      <c r="F282" s="49"/>
      <c r="G282" s="33"/>
      <c r="H282" s="3"/>
    </row>
    <row r="283" spans="1:8" ht="27" customHeight="1">
      <c r="A283" s="5" t="s">
        <v>305</v>
      </c>
      <c r="B283" s="41" t="s">
        <v>152</v>
      </c>
      <c r="C283" s="39" t="s">
        <v>7</v>
      </c>
      <c r="D283" s="90">
        <f>D284</f>
        <v>2173.6</v>
      </c>
      <c r="E283" s="90">
        <f>E284</f>
        <v>2173.6</v>
      </c>
      <c r="F283" s="49"/>
      <c r="G283" s="33"/>
      <c r="H283" s="3"/>
    </row>
    <row r="284" spans="1:8" ht="24" customHeight="1">
      <c r="A284" s="5" t="s">
        <v>306</v>
      </c>
      <c r="B284" s="41" t="s">
        <v>153</v>
      </c>
      <c r="C284" s="39" t="s">
        <v>7</v>
      </c>
      <c r="D284" s="90">
        <f>D285</f>
        <v>2173.6</v>
      </c>
      <c r="E284" s="90">
        <f>E285</f>
        <v>2173.6</v>
      </c>
      <c r="F284" s="49"/>
      <c r="G284" s="33"/>
      <c r="H284" s="3"/>
    </row>
    <row r="285" spans="1:8" ht="40.5" customHeight="1">
      <c r="A285" s="44" t="s">
        <v>9</v>
      </c>
      <c r="B285" s="41" t="s">
        <v>153</v>
      </c>
      <c r="C285" s="39">
        <v>200</v>
      </c>
      <c r="D285" s="90">
        <v>2173.6</v>
      </c>
      <c r="E285" s="90">
        <v>2173.6</v>
      </c>
      <c r="F285" s="49"/>
      <c r="G285" s="33"/>
      <c r="H285" s="3"/>
    </row>
    <row r="286" spans="1:8" ht="61.5" customHeight="1">
      <c r="A286" s="55" t="s">
        <v>307</v>
      </c>
      <c r="B286" s="51" t="s">
        <v>308</v>
      </c>
      <c r="C286" s="52" t="s">
        <v>7</v>
      </c>
      <c r="D286" s="89">
        <f>D287</f>
        <v>22256.6</v>
      </c>
      <c r="E286" s="89">
        <f>E287</f>
        <v>22425.800000000003</v>
      </c>
      <c r="F286" s="49"/>
      <c r="G286" s="33"/>
      <c r="H286" s="3"/>
    </row>
    <row r="287" spans="1:8" ht="39" customHeight="1">
      <c r="A287" s="5" t="s">
        <v>73</v>
      </c>
      <c r="B287" s="41" t="s">
        <v>309</v>
      </c>
      <c r="C287" s="39"/>
      <c r="D287" s="90">
        <f>D288+D289+D290</f>
        <v>22256.6</v>
      </c>
      <c r="E287" s="90">
        <f>E288+E289+E290</f>
        <v>22425.800000000003</v>
      </c>
      <c r="F287" s="49"/>
      <c r="G287" s="33"/>
      <c r="H287" s="3"/>
    </row>
    <row r="288" spans="1:8" ht="81" customHeight="1">
      <c r="A288" s="5" t="s">
        <v>8</v>
      </c>
      <c r="B288" s="41" t="s">
        <v>309</v>
      </c>
      <c r="C288" s="39">
        <v>100</v>
      </c>
      <c r="D288" s="86">
        <v>10206.5</v>
      </c>
      <c r="E288" s="86">
        <v>10375.700000000001</v>
      </c>
      <c r="F288" s="49"/>
      <c r="G288" s="33"/>
      <c r="H288" s="3"/>
    </row>
    <row r="289" spans="1:8" ht="36" customHeight="1">
      <c r="A289" s="44" t="s">
        <v>9</v>
      </c>
      <c r="B289" s="41" t="s">
        <v>309</v>
      </c>
      <c r="C289" s="39">
        <v>200</v>
      </c>
      <c r="D289" s="86">
        <v>6335.5</v>
      </c>
      <c r="E289" s="86">
        <v>6335.5</v>
      </c>
      <c r="F289" s="49"/>
      <c r="G289" s="33"/>
      <c r="H289" s="3"/>
    </row>
    <row r="290" spans="1:8" ht="25.5" customHeight="1">
      <c r="A290" s="5" t="s">
        <v>11</v>
      </c>
      <c r="B290" s="41" t="s">
        <v>309</v>
      </c>
      <c r="C290" s="39">
        <v>800</v>
      </c>
      <c r="D290" s="86">
        <v>5714.6</v>
      </c>
      <c r="E290" s="86">
        <v>5714.6</v>
      </c>
      <c r="F290" s="49"/>
      <c r="G290" s="33"/>
      <c r="H290" s="3"/>
    </row>
    <row r="291" spans="1:8" ht="39" customHeight="1">
      <c r="A291" s="55" t="s">
        <v>310</v>
      </c>
      <c r="B291" s="51" t="s">
        <v>425</v>
      </c>
      <c r="C291" s="52" t="s">
        <v>7</v>
      </c>
      <c r="D291" s="89">
        <f>D292</f>
        <v>40</v>
      </c>
      <c r="E291" s="89">
        <f>E292</f>
        <v>40</v>
      </c>
      <c r="F291" s="49"/>
      <c r="G291" s="33"/>
      <c r="H291" s="3"/>
    </row>
    <row r="292" spans="1:8" ht="41.25" customHeight="1">
      <c r="A292" s="5" t="s">
        <v>73</v>
      </c>
      <c r="B292" s="41" t="s">
        <v>426</v>
      </c>
      <c r="C292" s="39" t="s">
        <v>7</v>
      </c>
      <c r="D292" s="90">
        <f>D293</f>
        <v>40</v>
      </c>
      <c r="E292" s="90">
        <f>E293</f>
        <v>40</v>
      </c>
      <c r="F292" s="49"/>
      <c r="G292" s="33"/>
      <c r="H292" s="3"/>
    </row>
    <row r="293" spans="1:8" ht="38.25" customHeight="1">
      <c r="A293" s="44" t="s">
        <v>9</v>
      </c>
      <c r="B293" s="41" t="s">
        <v>426</v>
      </c>
      <c r="C293" s="39">
        <v>200</v>
      </c>
      <c r="D293" s="90">
        <v>40</v>
      </c>
      <c r="E293" s="90">
        <v>40</v>
      </c>
      <c r="F293" s="49"/>
      <c r="G293" s="33"/>
      <c r="H293" s="3"/>
    </row>
    <row r="294" spans="1:8" ht="81" customHeight="1">
      <c r="A294" s="55" t="s">
        <v>311</v>
      </c>
      <c r="B294" s="51" t="s">
        <v>158</v>
      </c>
      <c r="C294" s="39" t="s">
        <v>7</v>
      </c>
      <c r="D294" s="89">
        <f>D295</f>
        <v>2499.5</v>
      </c>
      <c r="E294" s="89">
        <f>E295</f>
        <v>2499.5</v>
      </c>
      <c r="F294" s="49"/>
      <c r="G294" s="33"/>
      <c r="H294" s="3"/>
    </row>
    <row r="295" spans="1:8" ht="37.5" customHeight="1">
      <c r="A295" s="55" t="s">
        <v>312</v>
      </c>
      <c r="B295" s="51" t="s">
        <v>157</v>
      </c>
      <c r="C295" s="52" t="s">
        <v>7</v>
      </c>
      <c r="D295" s="89">
        <f>D296+D300+D302</f>
        <v>2499.5</v>
      </c>
      <c r="E295" s="89">
        <f>E296+E300+E302</f>
        <v>2499.5</v>
      </c>
      <c r="F295" s="49"/>
      <c r="G295" s="33"/>
      <c r="H295" s="3"/>
    </row>
    <row r="296" spans="1:8" ht="40.5" customHeight="1">
      <c r="A296" s="5" t="s">
        <v>15</v>
      </c>
      <c r="B296" s="41" t="s">
        <v>154</v>
      </c>
      <c r="C296" s="39" t="s">
        <v>7</v>
      </c>
      <c r="D296" s="90">
        <f>D297+D298+D299</f>
        <v>745.98</v>
      </c>
      <c r="E296" s="90">
        <f>E297+E298+E299</f>
        <v>745.98</v>
      </c>
      <c r="F296" s="49"/>
      <c r="G296" s="33"/>
      <c r="H296" s="3"/>
    </row>
    <row r="297" spans="1:8" ht="84" customHeight="1">
      <c r="A297" s="5" t="s">
        <v>8</v>
      </c>
      <c r="B297" s="41" t="s">
        <v>154</v>
      </c>
      <c r="C297" s="39">
        <v>100</v>
      </c>
      <c r="D297" s="90">
        <v>21.12</v>
      </c>
      <c r="E297" s="90">
        <v>21.12</v>
      </c>
      <c r="F297" s="49"/>
      <c r="G297" s="33"/>
      <c r="H297" s="3"/>
    </row>
    <row r="298" spans="1:8" ht="44.25" customHeight="1">
      <c r="A298" s="5" t="s">
        <v>9</v>
      </c>
      <c r="B298" s="41" t="s">
        <v>154</v>
      </c>
      <c r="C298" s="39">
        <v>200</v>
      </c>
      <c r="D298" s="90">
        <v>670.76</v>
      </c>
      <c r="E298" s="90">
        <v>670.76</v>
      </c>
      <c r="F298" s="49"/>
      <c r="G298" s="33"/>
      <c r="H298" s="3"/>
    </row>
    <row r="299" spans="1:8" ht="25.5" customHeight="1">
      <c r="A299" s="5" t="s">
        <v>11</v>
      </c>
      <c r="B299" s="41" t="s">
        <v>154</v>
      </c>
      <c r="C299" s="39">
        <v>800</v>
      </c>
      <c r="D299" s="90">
        <v>54.1</v>
      </c>
      <c r="E299" s="90">
        <v>54.1</v>
      </c>
      <c r="F299" s="49"/>
      <c r="G299" s="33"/>
      <c r="H299" s="3"/>
    </row>
    <row r="300" spans="1:8" ht="36" customHeight="1">
      <c r="A300" s="27" t="s">
        <v>16</v>
      </c>
      <c r="B300" s="41" t="s">
        <v>155</v>
      </c>
      <c r="C300" s="39" t="s">
        <v>7</v>
      </c>
      <c r="D300" s="90">
        <f>D301</f>
        <v>649.12</v>
      </c>
      <c r="E300" s="90">
        <f>E301</f>
        <v>649.12</v>
      </c>
      <c r="F300" s="49"/>
      <c r="G300" s="33"/>
      <c r="H300" s="3"/>
    </row>
    <row r="301" spans="1:8" ht="81" customHeight="1">
      <c r="A301" s="5" t="s">
        <v>8</v>
      </c>
      <c r="B301" s="41" t="s">
        <v>155</v>
      </c>
      <c r="C301" s="39">
        <v>100</v>
      </c>
      <c r="D301" s="90">
        <v>649.12</v>
      </c>
      <c r="E301" s="90">
        <v>649.12</v>
      </c>
      <c r="F301" s="49"/>
      <c r="G301" s="33"/>
      <c r="H301" s="3"/>
    </row>
    <row r="302" spans="1:8" ht="35.25" customHeight="1">
      <c r="A302" s="27" t="s">
        <v>22</v>
      </c>
      <c r="B302" s="41" t="s">
        <v>156</v>
      </c>
      <c r="C302" s="39" t="s">
        <v>7</v>
      </c>
      <c r="D302" s="83">
        <f>D303+D304</f>
        <v>1104.4000000000001</v>
      </c>
      <c r="E302" s="83">
        <f>E303+E304</f>
        <v>1104.4000000000001</v>
      </c>
      <c r="F302" s="49"/>
      <c r="G302" s="33"/>
      <c r="H302" s="3"/>
    </row>
    <row r="303" spans="1:8" ht="81" customHeight="1">
      <c r="A303" s="5" t="s">
        <v>8</v>
      </c>
      <c r="B303" s="41" t="s">
        <v>156</v>
      </c>
      <c r="C303" s="39">
        <v>100</v>
      </c>
      <c r="D303" s="83">
        <v>878.13</v>
      </c>
      <c r="E303" s="83">
        <v>878.13</v>
      </c>
      <c r="F303" s="49"/>
      <c r="G303" s="33"/>
      <c r="H303" s="3"/>
    </row>
    <row r="304" spans="1:8" ht="40.5" customHeight="1">
      <c r="A304" s="27" t="s">
        <v>9</v>
      </c>
      <c r="B304" s="41" t="s">
        <v>156</v>
      </c>
      <c r="C304" s="39">
        <v>200</v>
      </c>
      <c r="D304" s="83">
        <v>226.27</v>
      </c>
      <c r="E304" s="83">
        <v>226.27</v>
      </c>
      <c r="F304" s="49"/>
      <c r="G304" s="33"/>
      <c r="H304" s="3"/>
    </row>
    <row r="305" spans="1:8" ht="102.75" customHeight="1">
      <c r="A305" s="50" t="s">
        <v>313</v>
      </c>
      <c r="B305" s="51" t="s">
        <v>125</v>
      </c>
      <c r="C305" s="52" t="s">
        <v>7</v>
      </c>
      <c r="D305" s="82">
        <f>D306+D323+D345+D348+D357+D364+D367+D375+D387</f>
        <v>805786.10999999987</v>
      </c>
      <c r="E305" s="82">
        <f>E306+E323+E345+E348+E357+E364+E367+E375+E387</f>
        <v>794850.32</v>
      </c>
      <c r="F305" s="49"/>
      <c r="G305" s="33"/>
      <c r="H305" s="3"/>
    </row>
    <row r="306" spans="1:8" ht="25.5" customHeight="1">
      <c r="A306" s="50" t="s">
        <v>217</v>
      </c>
      <c r="B306" s="51" t="s">
        <v>126</v>
      </c>
      <c r="C306" s="52"/>
      <c r="D306" s="82">
        <f>D307+D316+D320+D313+D311</f>
        <v>309527.13</v>
      </c>
      <c r="E306" s="82">
        <f>E307+E316+E320+E313+E311</f>
        <v>313895.51</v>
      </c>
      <c r="F306" s="49"/>
      <c r="G306" s="33"/>
      <c r="H306" s="3"/>
    </row>
    <row r="307" spans="1:8" ht="45" customHeight="1">
      <c r="A307" s="27" t="s">
        <v>117</v>
      </c>
      <c r="B307" s="41" t="s">
        <v>127</v>
      </c>
      <c r="C307" s="39" t="s">
        <v>7</v>
      </c>
      <c r="D307" s="83">
        <f>D308+D309+D310</f>
        <v>202445.03</v>
      </c>
      <c r="E307" s="83">
        <f>E308+E309+E310</f>
        <v>205861.97</v>
      </c>
      <c r="F307" s="49"/>
      <c r="G307" s="33"/>
      <c r="H307" s="3"/>
    </row>
    <row r="308" spans="1:8" ht="87.75" customHeight="1">
      <c r="A308" s="27" t="s">
        <v>17</v>
      </c>
      <c r="B308" s="41" t="s">
        <v>127</v>
      </c>
      <c r="C308" s="39">
        <v>100</v>
      </c>
      <c r="D308" s="87">
        <v>123876.71</v>
      </c>
      <c r="E308" s="83">
        <v>127247.74</v>
      </c>
      <c r="F308" s="49"/>
      <c r="G308" s="33"/>
      <c r="H308" s="3"/>
    </row>
    <row r="309" spans="1:8" ht="35.25" customHeight="1">
      <c r="A309" s="27" t="s">
        <v>9</v>
      </c>
      <c r="B309" s="41" t="s">
        <v>127</v>
      </c>
      <c r="C309" s="39">
        <v>200</v>
      </c>
      <c r="D309" s="86">
        <v>72824.289999999994</v>
      </c>
      <c r="E309" s="83">
        <v>72824.289999999994</v>
      </c>
      <c r="F309" s="49"/>
      <c r="G309" s="33"/>
      <c r="H309" s="3"/>
    </row>
    <row r="310" spans="1:8" ht="25.5" customHeight="1">
      <c r="A310" s="27" t="s">
        <v>11</v>
      </c>
      <c r="B310" s="41" t="s">
        <v>127</v>
      </c>
      <c r="C310" s="39">
        <v>800</v>
      </c>
      <c r="D310" s="87">
        <v>5744.03</v>
      </c>
      <c r="E310" s="83">
        <v>5789.94</v>
      </c>
      <c r="F310" s="49"/>
      <c r="G310" s="33"/>
      <c r="H310" s="3"/>
    </row>
    <row r="311" spans="1:8" ht="37.5">
      <c r="A311" s="102" t="s">
        <v>470</v>
      </c>
      <c r="B311" s="41" t="s">
        <v>474</v>
      </c>
      <c r="C311" s="39" t="s">
        <v>7</v>
      </c>
      <c r="D311" s="87">
        <f>D312</f>
        <v>573.89</v>
      </c>
      <c r="E311" s="83">
        <f>E312</f>
        <v>0</v>
      </c>
      <c r="F311" s="49"/>
      <c r="G311" s="33"/>
      <c r="H311" s="3"/>
    </row>
    <row r="312" spans="1:8" ht="37.5">
      <c r="A312" s="27" t="s">
        <v>9</v>
      </c>
      <c r="B312" s="41" t="s">
        <v>474</v>
      </c>
      <c r="C312" s="39">
        <v>200</v>
      </c>
      <c r="D312" s="87">
        <v>573.89</v>
      </c>
      <c r="E312" s="83">
        <v>0</v>
      </c>
      <c r="F312" s="49"/>
      <c r="G312" s="33"/>
      <c r="H312" s="3"/>
    </row>
    <row r="313" spans="1:8" ht="81" customHeight="1">
      <c r="A313" s="27" t="s">
        <v>121</v>
      </c>
      <c r="B313" s="41" t="s">
        <v>128</v>
      </c>
      <c r="C313" s="39" t="s">
        <v>7</v>
      </c>
      <c r="D313" s="83">
        <f>D314+D315</f>
        <v>9372.27</v>
      </c>
      <c r="E313" s="83">
        <f>E314+E315</f>
        <v>9372.27</v>
      </c>
      <c r="F313" s="49"/>
      <c r="G313" s="33"/>
      <c r="H313" s="3"/>
    </row>
    <row r="314" spans="1:8" ht="43.5" customHeight="1">
      <c r="A314" s="27" t="s">
        <v>9</v>
      </c>
      <c r="B314" s="41" t="s">
        <v>128</v>
      </c>
      <c r="C314" s="39">
        <v>200</v>
      </c>
      <c r="D314" s="83">
        <v>138.5</v>
      </c>
      <c r="E314" s="83">
        <v>138.5</v>
      </c>
      <c r="F314" s="49"/>
      <c r="G314" s="33"/>
      <c r="H314" s="3"/>
    </row>
    <row r="315" spans="1:8" ht="25.5" customHeight="1">
      <c r="A315" s="27" t="s">
        <v>10</v>
      </c>
      <c r="B315" s="41" t="s">
        <v>128</v>
      </c>
      <c r="C315" s="39">
        <v>300</v>
      </c>
      <c r="D315" s="83">
        <v>9233.77</v>
      </c>
      <c r="E315" s="83">
        <v>9233.77</v>
      </c>
      <c r="F315" s="49"/>
      <c r="G315" s="33"/>
      <c r="H315" s="3"/>
    </row>
    <row r="316" spans="1:8" ht="141" customHeight="1">
      <c r="A316" s="65" t="s">
        <v>193</v>
      </c>
      <c r="B316" s="41" t="s">
        <v>165</v>
      </c>
      <c r="C316" s="39" t="s">
        <v>7</v>
      </c>
      <c r="D316" s="83">
        <f>D317+D318+D319</f>
        <v>92970.34</v>
      </c>
      <c r="E316" s="83">
        <f>E317+E318+E319</f>
        <v>94495.67</v>
      </c>
      <c r="F316" s="49"/>
      <c r="G316" s="33"/>
      <c r="H316" s="3"/>
    </row>
    <row r="317" spans="1:8" ht="78.75" customHeight="1">
      <c r="A317" s="27" t="s">
        <v>17</v>
      </c>
      <c r="B317" s="41" t="s">
        <v>165</v>
      </c>
      <c r="C317" s="39">
        <v>100</v>
      </c>
      <c r="D317" s="87">
        <v>90621.93</v>
      </c>
      <c r="E317" s="83">
        <v>92116.76</v>
      </c>
      <c r="F317" s="49"/>
      <c r="G317" s="33"/>
      <c r="H317" s="3"/>
    </row>
    <row r="318" spans="1:8" ht="41.25" customHeight="1">
      <c r="A318" s="27" t="s">
        <v>9</v>
      </c>
      <c r="B318" s="41" t="s">
        <v>165</v>
      </c>
      <c r="C318" s="39">
        <v>200</v>
      </c>
      <c r="D318" s="86">
        <v>489</v>
      </c>
      <c r="E318" s="83">
        <v>489</v>
      </c>
      <c r="F318" s="49"/>
      <c r="G318" s="33"/>
      <c r="H318" s="3"/>
    </row>
    <row r="319" spans="1:8" ht="25.5" customHeight="1">
      <c r="A319" s="27" t="s">
        <v>11</v>
      </c>
      <c r="B319" s="41" t="s">
        <v>165</v>
      </c>
      <c r="C319" s="39">
        <v>800</v>
      </c>
      <c r="D319" s="87">
        <v>1859.41</v>
      </c>
      <c r="E319" s="83">
        <v>1889.91</v>
      </c>
      <c r="F319" s="49"/>
      <c r="G319" s="33"/>
      <c r="H319" s="3"/>
    </row>
    <row r="320" spans="1:8" ht="99" customHeight="1">
      <c r="A320" s="27" t="s">
        <v>29</v>
      </c>
      <c r="B320" s="41" t="s">
        <v>129</v>
      </c>
      <c r="C320" s="39" t="s">
        <v>7</v>
      </c>
      <c r="D320" s="83">
        <f>D321+D322</f>
        <v>4165.6000000000004</v>
      </c>
      <c r="E320" s="83">
        <f>E321+E322</f>
        <v>4165.6000000000004</v>
      </c>
      <c r="F320" s="49"/>
      <c r="G320" s="33"/>
      <c r="H320" s="3"/>
    </row>
    <row r="321" spans="1:8" ht="84" customHeight="1">
      <c r="A321" s="27" t="s">
        <v>17</v>
      </c>
      <c r="B321" s="41" t="s">
        <v>129</v>
      </c>
      <c r="C321" s="39">
        <v>100</v>
      </c>
      <c r="D321" s="83">
        <v>3315.6</v>
      </c>
      <c r="E321" s="83">
        <v>3315.6</v>
      </c>
      <c r="F321" s="49"/>
      <c r="G321" s="33"/>
      <c r="H321" s="3"/>
    </row>
    <row r="322" spans="1:8" ht="25.5" customHeight="1">
      <c r="A322" s="27" t="s">
        <v>10</v>
      </c>
      <c r="B322" s="41" t="s">
        <v>129</v>
      </c>
      <c r="C322" s="39">
        <v>300</v>
      </c>
      <c r="D322" s="83">
        <v>850</v>
      </c>
      <c r="E322" s="83">
        <v>850</v>
      </c>
      <c r="F322" s="49"/>
      <c r="G322" s="33"/>
      <c r="H322" s="3"/>
    </row>
    <row r="323" spans="1:8" ht="25.5" customHeight="1">
      <c r="A323" s="50" t="s">
        <v>218</v>
      </c>
      <c r="B323" s="51" t="s">
        <v>130</v>
      </c>
      <c r="C323" s="52" t="s">
        <v>7</v>
      </c>
      <c r="D323" s="82">
        <f>D324+D337+D342+D333+D331+D335+D329</f>
        <v>406505.01</v>
      </c>
      <c r="E323" s="82">
        <f>E324+E337+E342+E333+E331+E335+E329</f>
        <v>390242.22000000003</v>
      </c>
      <c r="F323" s="49"/>
      <c r="G323" s="33"/>
      <c r="H323" s="3"/>
    </row>
    <row r="324" spans="1:8" ht="34.5" customHeight="1">
      <c r="A324" s="27" t="s">
        <v>73</v>
      </c>
      <c r="B324" s="41" t="s">
        <v>131</v>
      </c>
      <c r="C324" s="39" t="s">
        <v>7</v>
      </c>
      <c r="D324" s="83">
        <f>D325+D326+D327+D328</f>
        <v>151856.75999999998</v>
      </c>
      <c r="E324" s="83">
        <f>E325+E326+E327+E328</f>
        <v>157686.28999999998</v>
      </c>
      <c r="F324" s="49"/>
      <c r="G324" s="33"/>
      <c r="H324" s="3"/>
    </row>
    <row r="325" spans="1:8" ht="81" customHeight="1">
      <c r="A325" s="27" t="s">
        <v>17</v>
      </c>
      <c r="B325" s="41" t="s">
        <v>131</v>
      </c>
      <c r="C325" s="39">
        <v>100</v>
      </c>
      <c r="D325" s="86">
        <v>76029.5</v>
      </c>
      <c r="E325" s="83">
        <v>78310.38</v>
      </c>
      <c r="F325" s="49"/>
      <c r="G325" s="33"/>
      <c r="H325" s="3"/>
    </row>
    <row r="326" spans="1:8" ht="39" customHeight="1">
      <c r="A326" s="27" t="s">
        <v>9</v>
      </c>
      <c r="B326" s="41" t="s">
        <v>131</v>
      </c>
      <c r="C326" s="39">
        <v>200</v>
      </c>
      <c r="D326" s="87">
        <v>63187.92</v>
      </c>
      <c r="E326" s="83">
        <v>63187.92</v>
      </c>
      <c r="F326" s="49"/>
      <c r="G326" s="33"/>
      <c r="H326" s="3"/>
    </row>
    <row r="327" spans="1:8" ht="40.5" customHeight="1">
      <c r="A327" s="27" t="s">
        <v>28</v>
      </c>
      <c r="B327" s="41" t="s">
        <v>131</v>
      </c>
      <c r="C327" s="39">
        <v>600</v>
      </c>
      <c r="D327" s="87">
        <v>10155.73</v>
      </c>
      <c r="E327" s="83">
        <v>10302.530000000001</v>
      </c>
      <c r="F327" s="49"/>
      <c r="G327" s="33"/>
      <c r="H327" s="3"/>
    </row>
    <row r="328" spans="1:8" ht="25.5" customHeight="1">
      <c r="A328" s="27" t="s">
        <v>11</v>
      </c>
      <c r="B328" s="41" t="s">
        <v>131</v>
      </c>
      <c r="C328" s="39">
        <v>800</v>
      </c>
      <c r="D328" s="87">
        <v>2483.61</v>
      </c>
      <c r="E328" s="83">
        <v>5885.46</v>
      </c>
      <c r="F328" s="49"/>
      <c r="G328" s="33"/>
      <c r="H328" s="3"/>
    </row>
    <row r="329" spans="1:8" ht="56.25">
      <c r="A329" s="94" t="s">
        <v>473</v>
      </c>
      <c r="B329" s="41" t="s">
        <v>476</v>
      </c>
      <c r="C329" s="39" t="s">
        <v>7</v>
      </c>
      <c r="D329" s="87">
        <f>D330</f>
        <v>2229.61</v>
      </c>
      <c r="E329" s="83">
        <f>E330</f>
        <v>0</v>
      </c>
      <c r="F329" s="49"/>
      <c r="G329" s="33"/>
      <c r="H329" s="3"/>
    </row>
    <row r="330" spans="1:8" ht="37.5">
      <c r="A330" s="27" t="s">
        <v>9</v>
      </c>
      <c r="B330" s="41" t="s">
        <v>476</v>
      </c>
      <c r="C330" s="39">
        <v>200</v>
      </c>
      <c r="D330" s="87">
        <v>2229.61</v>
      </c>
      <c r="E330" s="83">
        <v>0</v>
      </c>
      <c r="F330" s="49"/>
      <c r="G330" s="33"/>
      <c r="H330" s="3"/>
    </row>
    <row r="331" spans="1:8" ht="37.5">
      <c r="A331" s="101" t="s">
        <v>470</v>
      </c>
      <c r="B331" s="41" t="s">
        <v>469</v>
      </c>
      <c r="C331" s="39" t="s">
        <v>7</v>
      </c>
      <c r="D331" s="87">
        <f>D332</f>
        <v>8554.8700000000008</v>
      </c>
      <c r="E331" s="83">
        <f>E332</f>
        <v>0</v>
      </c>
      <c r="F331" s="49"/>
      <c r="G331" s="33"/>
      <c r="H331" s="3"/>
    </row>
    <row r="332" spans="1:8" ht="37.5">
      <c r="A332" s="27" t="s">
        <v>9</v>
      </c>
      <c r="B332" s="41" t="s">
        <v>469</v>
      </c>
      <c r="C332" s="39">
        <v>200</v>
      </c>
      <c r="D332" s="87">
        <v>8554.8700000000008</v>
      </c>
      <c r="E332" s="83">
        <v>0</v>
      </c>
      <c r="F332" s="49"/>
      <c r="G332" s="33"/>
      <c r="H332" s="3"/>
    </row>
    <row r="333" spans="1:8" ht="37.5">
      <c r="A333" s="101" t="s">
        <v>468</v>
      </c>
      <c r="B333" s="41" t="s">
        <v>467</v>
      </c>
      <c r="C333" s="39" t="s">
        <v>7</v>
      </c>
      <c r="D333" s="87">
        <f>D334</f>
        <v>7369.31</v>
      </c>
      <c r="E333" s="87">
        <f>E334</f>
        <v>0</v>
      </c>
      <c r="F333" s="49"/>
      <c r="G333" s="33"/>
      <c r="H333" s="3"/>
    </row>
    <row r="334" spans="1:8" ht="37.5">
      <c r="A334" s="27" t="s">
        <v>9</v>
      </c>
      <c r="B334" s="41" t="s">
        <v>467</v>
      </c>
      <c r="C334" s="39">
        <v>200</v>
      </c>
      <c r="D334" s="87">
        <v>7369.31</v>
      </c>
      <c r="E334" s="83">
        <v>0</v>
      </c>
      <c r="F334" s="49"/>
      <c r="G334" s="33"/>
      <c r="H334" s="3"/>
    </row>
    <row r="335" spans="1:8" ht="37.5">
      <c r="A335" s="95" t="s">
        <v>472</v>
      </c>
      <c r="B335" s="41" t="s">
        <v>471</v>
      </c>
      <c r="C335" s="39" t="s">
        <v>7</v>
      </c>
      <c r="D335" s="87">
        <f>D336</f>
        <v>6269.03</v>
      </c>
      <c r="E335" s="83">
        <f>E336</f>
        <v>0</v>
      </c>
      <c r="F335" s="49"/>
      <c r="G335" s="33"/>
      <c r="H335" s="3"/>
    </row>
    <row r="336" spans="1:8" ht="37.5">
      <c r="A336" s="27" t="s">
        <v>9</v>
      </c>
      <c r="B336" s="41" t="s">
        <v>471</v>
      </c>
      <c r="C336" s="39">
        <v>200</v>
      </c>
      <c r="D336" s="87">
        <v>6269.03</v>
      </c>
      <c r="E336" s="83">
        <v>0</v>
      </c>
      <c r="F336" s="49"/>
      <c r="G336" s="33"/>
      <c r="H336" s="3"/>
    </row>
    <row r="337" spans="1:11" ht="196.5" customHeight="1">
      <c r="A337" s="65" t="s">
        <v>194</v>
      </c>
      <c r="B337" s="41" t="s">
        <v>166</v>
      </c>
      <c r="C337" s="39" t="s">
        <v>7</v>
      </c>
      <c r="D337" s="83">
        <f>D338+D339+D340+D341</f>
        <v>223976.99</v>
      </c>
      <c r="E337" s="83">
        <f>E338+E339+E340+E341</f>
        <v>226307.49000000002</v>
      </c>
      <c r="F337" s="49"/>
      <c r="G337" s="33"/>
      <c r="H337" s="3"/>
    </row>
    <row r="338" spans="1:11" ht="78.75" customHeight="1">
      <c r="A338" s="27" t="s">
        <v>17</v>
      </c>
      <c r="B338" s="41" t="s">
        <v>166</v>
      </c>
      <c r="C338" s="39">
        <v>100</v>
      </c>
      <c r="D338" s="87">
        <v>193659.59</v>
      </c>
      <c r="E338" s="83">
        <v>195943.39</v>
      </c>
      <c r="F338" s="49"/>
      <c r="G338" s="33"/>
      <c r="H338" s="3"/>
    </row>
    <row r="339" spans="1:11" ht="43.5" customHeight="1">
      <c r="A339" s="27" t="s">
        <v>9</v>
      </c>
      <c r="B339" s="41" t="s">
        <v>166</v>
      </c>
      <c r="C339" s="39">
        <v>200</v>
      </c>
      <c r="D339" s="86">
        <v>2726.4</v>
      </c>
      <c r="E339" s="83">
        <v>2726.4</v>
      </c>
      <c r="F339" s="49"/>
      <c r="G339" s="33"/>
      <c r="H339" s="3"/>
    </row>
    <row r="340" spans="1:11" ht="41.25" customHeight="1">
      <c r="A340" s="27" t="s">
        <v>28</v>
      </c>
      <c r="B340" s="41" t="s">
        <v>166</v>
      </c>
      <c r="C340" s="39">
        <v>600</v>
      </c>
      <c r="D340" s="86">
        <v>23111.5</v>
      </c>
      <c r="E340" s="83">
        <v>23111.5</v>
      </c>
      <c r="F340" s="49"/>
      <c r="G340" s="33"/>
      <c r="H340" s="3"/>
    </row>
    <row r="341" spans="1:11" ht="25.5" customHeight="1">
      <c r="A341" s="27" t="s">
        <v>11</v>
      </c>
      <c r="B341" s="41" t="s">
        <v>166</v>
      </c>
      <c r="C341" s="39">
        <v>800</v>
      </c>
      <c r="D341" s="86">
        <v>4479.5</v>
      </c>
      <c r="E341" s="83">
        <v>4526.2</v>
      </c>
      <c r="F341" s="49"/>
      <c r="G341" s="33"/>
      <c r="H341" s="3"/>
    </row>
    <row r="342" spans="1:11" ht="96.75" customHeight="1">
      <c r="A342" s="27" t="s">
        <v>29</v>
      </c>
      <c r="B342" s="41" t="s">
        <v>132</v>
      </c>
      <c r="C342" s="39" t="s">
        <v>7</v>
      </c>
      <c r="D342" s="83">
        <f>D343+D344</f>
        <v>6248.44</v>
      </c>
      <c r="E342" s="83">
        <f>E343+E344</f>
        <v>6248.44</v>
      </c>
      <c r="F342" s="49"/>
      <c r="G342" s="33"/>
      <c r="H342" s="3"/>
    </row>
    <row r="343" spans="1:11" ht="83.25" customHeight="1">
      <c r="A343" s="27" t="s">
        <v>17</v>
      </c>
      <c r="B343" s="41" t="s">
        <v>132</v>
      </c>
      <c r="C343" s="39">
        <v>100</v>
      </c>
      <c r="D343" s="83">
        <v>5348.44</v>
      </c>
      <c r="E343" s="83">
        <v>5348.44</v>
      </c>
      <c r="F343" s="49"/>
      <c r="G343" s="33"/>
      <c r="H343" s="3"/>
    </row>
    <row r="344" spans="1:11" ht="25.5" customHeight="1">
      <c r="A344" s="27" t="s">
        <v>10</v>
      </c>
      <c r="B344" s="41" t="s">
        <v>132</v>
      </c>
      <c r="C344" s="39">
        <v>300</v>
      </c>
      <c r="D344" s="83">
        <v>900</v>
      </c>
      <c r="E344" s="83">
        <v>900</v>
      </c>
      <c r="F344" s="49"/>
      <c r="G344" s="33"/>
      <c r="H344" s="3"/>
      <c r="K344" s="2">
        <v>600</v>
      </c>
    </row>
    <row r="345" spans="1:11" ht="63.75" customHeight="1">
      <c r="A345" s="50" t="s">
        <v>219</v>
      </c>
      <c r="B345" s="51" t="s">
        <v>133</v>
      </c>
      <c r="C345" s="52" t="s">
        <v>7</v>
      </c>
      <c r="D345" s="82">
        <f>D346</f>
        <v>24198</v>
      </c>
      <c r="E345" s="82">
        <f>E346</f>
        <v>24926.1</v>
      </c>
      <c r="F345" s="49"/>
      <c r="G345" s="33"/>
      <c r="H345" s="3"/>
    </row>
    <row r="346" spans="1:11" ht="48" customHeight="1">
      <c r="A346" s="27" t="s">
        <v>117</v>
      </c>
      <c r="B346" s="41" t="s">
        <v>134</v>
      </c>
      <c r="C346" s="39" t="s">
        <v>7</v>
      </c>
      <c r="D346" s="83">
        <f>D347</f>
        <v>24198</v>
      </c>
      <c r="E346" s="83">
        <f>E347</f>
        <v>24926.1</v>
      </c>
      <c r="F346" s="49"/>
      <c r="G346" s="33"/>
      <c r="H346" s="3"/>
    </row>
    <row r="347" spans="1:11" ht="38.25" customHeight="1">
      <c r="A347" s="27" t="s">
        <v>28</v>
      </c>
      <c r="B347" s="41" t="s">
        <v>134</v>
      </c>
      <c r="C347" s="39">
        <v>600</v>
      </c>
      <c r="D347" s="86">
        <v>24198</v>
      </c>
      <c r="E347" s="83">
        <v>24926.1</v>
      </c>
      <c r="F347" s="49"/>
      <c r="G347" s="33"/>
      <c r="H347" s="3"/>
    </row>
    <row r="348" spans="1:11" ht="61.5" customHeight="1">
      <c r="A348" s="50" t="s">
        <v>220</v>
      </c>
      <c r="B348" s="51" t="s">
        <v>135</v>
      </c>
      <c r="C348" s="52" t="s">
        <v>7</v>
      </c>
      <c r="D348" s="82">
        <f>D349+D355</f>
        <v>13532.83</v>
      </c>
      <c r="E348" s="82">
        <f>E349+E355</f>
        <v>13714.48</v>
      </c>
      <c r="F348" s="49"/>
      <c r="G348" s="33"/>
      <c r="H348" s="3"/>
    </row>
    <row r="349" spans="1:11" ht="39.75" customHeight="1">
      <c r="A349" s="27" t="s">
        <v>117</v>
      </c>
      <c r="B349" s="41" t="s">
        <v>136</v>
      </c>
      <c r="C349" s="39" t="s">
        <v>7</v>
      </c>
      <c r="D349" s="83">
        <f>D350+D351+D353+D354+D352</f>
        <v>13426.23</v>
      </c>
      <c r="E349" s="83">
        <f>E350+E351+E353+E354+E352</f>
        <v>13714.48</v>
      </c>
      <c r="F349" s="49"/>
      <c r="G349" s="33"/>
      <c r="H349" s="3"/>
    </row>
    <row r="350" spans="1:11" ht="81.75" customHeight="1">
      <c r="A350" s="27" t="s">
        <v>17</v>
      </c>
      <c r="B350" s="41" t="s">
        <v>136</v>
      </c>
      <c r="C350" s="39">
        <v>100</v>
      </c>
      <c r="D350" s="86">
        <v>7784.3</v>
      </c>
      <c r="E350" s="83">
        <v>7999.67</v>
      </c>
      <c r="F350" s="49"/>
      <c r="G350" s="33"/>
      <c r="H350" s="3"/>
    </row>
    <row r="351" spans="1:11" ht="39.75" customHeight="1">
      <c r="A351" s="27" t="s">
        <v>9</v>
      </c>
      <c r="B351" s="41" t="s">
        <v>136</v>
      </c>
      <c r="C351" s="39">
        <v>200</v>
      </c>
      <c r="D351" s="87">
        <v>889.43</v>
      </c>
      <c r="E351" s="83">
        <v>897.91</v>
      </c>
      <c r="F351" s="49"/>
      <c r="G351" s="33"/>
      <c r="H351" s="3"/>
    </row>
    <row r="352" spans="1:11" ht="25.5" customHeight="1">
      <c r="A352" s="27" t="s">
        <v>10</v>
      </c>
      <c r="B352" s="41" t="s">
        <v>136</v>
      </c>
      <c r="C352" s="39">
        <v>300</v>
      </c>
      <c r="D352" s="87"/>
      <c r="E352" s="83">
        <v>0</v>
      </c>
      <c r="F352" s="49"/>
      <c r="G352" s="33"/>
      <c r="H352" s="3"/>
    </row>
    <row r="353" spans="1:8" ht="41.25" customHeight="1">
      <c r="A353" s="43" t="s">
        <v>47</v>
      </c>
      <c r="B353" s="41" t="s">
        <v>136</v>
      </c>
      <c r="C353" s="39">
        <v>600</v>
      </c>
      <c r="D353" s="86">
        <v>4752.5</v>
      </c>
      <c r="E353" s="83">
        <v>4816.8999999999996</v>
      </c>
      <c r="F353" s="49"/>
      <c r="G353" s="33"/>
      <c r="H353" s="3"/>
    </row>
    <row r="354" spans="1:8" ht="25.5" customHeight="1">
      <c r="A354" s="27" t="s">
        <v>11</v>
      </c>
      <c r="B354" s="41" t="s">
        <v>136</v>
      </c>
      <c r="C354" s="39">
        <v>800</v>
      </c>
      <c r="D354" s="87"/>
      <c r="E354" s="83">
        <v>0</v>
      </c>
      <c r="F354" s="49"/>
      <c r="G354" s="33"/>
      <c r="H354" s="3"/>
    </row>
    <row r="355" spans="1:8" ht="37.5">
      <c r="A355" s="95" t="s">
        <v>470</v>
      </c>
      <c r="B355" s="41" t="s">
        <v>475</v>
      </c>
      <c r="C355" s="39" t="s">
        <v>7</v>
      </c>
      <c r="D355" s="87">
        <f>D356</f>
        <v>106.6</v>
      </c>
      <c r="E355" s="83">
        <f>E356</f>
        <v>0</v>
      </c>
      <c r="F355" s="49"/>
      <c r="G355" s="33"/>
      <c r="H355" s="3"/>
    </row>
    <row r="356" spans="1:8" ht="37.5">
      <c r="A356" s="27" t="s">
        <v>9</v>
      </c>
      <c r="B356" s="41" t="s">
        <v>475</v>
      </c>
      <c r="C356" s="39">
        <v>200</v>
      </c>
      <c r="D356" s="87">
        <v>106.6</v>
      </c>
      <c r="E356" s="83">
        <v>0</v>
      </c>
      <c r="F356" s="49"/>
      <c r="G356" s="33"/>
      <c r="H356" s="3"/>
    </row>
    <row r="357" spans="1:8" ht="44.25" customHeight="1">
      <c r="A357" s="50" t="s">
        <v>221</v>
      </c>
      <c r="B357" s="51" t="s">
        <v>137</v>
      </c>
      <c r="C357" s="52" t="s">
        <v>7</v>
      </c>
      <c r="D357" s="82">
        <f>D360+D358</f>
        <v>2410.35</v>
      </c>
      <c r="E357" s="82">
        <f>E360+E358</f>
        <v>2415.7999999999997</v>
      </c>
      <c r="F357" s="49"/>
      <c r="G357" s="33"/>
      <c r="H357" s="3"/>
    </row>
    <row r="358" spans="1:8" ht="25.5" customHeight="1">
      <c r="A358" s="27" t="s">
        <v>118</v>
      </c>
      <c r="B358" s="41" t="s">
        <v>138</v>
      </c>
      <c r="C358" s="52" t="s">
        <v>7</v>
      </c>
      <c r="D358" s="83">
        <f>D359</f>
        <v>160</v>
      </c>
      <c r="E358" s="83">
        <f>E359</f>
        <v>160</v>
      </c>
      <c r="F358" s="49"/>
      <c r="G358" s="33"/>
      <c r="H358" s="3"/>
    </row>
    <row r="359" spans="1:8" ht="36.75" customHeight="1">
      <c r="A359" s="27" t="s">
        <v>9</v>
      </c>
      <c r="B359" s="41" t="s">
        <v>138</v>
      </c>
      <c r="C359" s="39">
        <v>200</v>
      </c>
      <c r="D359" s="83">
        <v>160</v>
      </c>
      <c r="E359" s="83">
        <v>160</v>
      </c>
      <c r="F359" s="49"/>
      <c r="G359" s="33"/>
      <c r="H359" s="3"/>
    </row>
    <row r="360" spans="1:8" ht="44.25" customHeight="1">
      <c r="A360" s="27" t="s">
        <v>73</v>
      </c>
      <c r="B360" s="41" t="s">
        <v>139</v>
      </c>
      <c r="C360" s="52" t="s">
        <v>7</v>
      </c>
      <c r="D360" s="83">
        <f>D361+D362+D363</f>
        <v>2250.35</v>
      </c>
      <c r="E360" s="83">
        <f>E361+E362+E363</f>
        <v>2255.7999999999997</v>
      </c>
      <c r="F360" s="49"/>
      <c r="G360" s="33"/>
      <c r="H360" s="3"/>
    </row>
    <row r="361" spans="1:8" ht="90" customHeight="1">
      <c r="A361" s="27" t="s">
        <v>17</v>
      </c>
      <c r="B361" s="41" t="s">
        <v>139</v>
      </c>
      <c r="C361" s="39">
        <v>100</v>
      </c>
      <c r="D361" s="83">
        <v>1407.58</v>
      </c>
      <c r="E361" s="83">
        <v>1413.03</v>
      </c>
      <c r="F361" s="49"/>
      <c r="G361" s="33"/>
      <c r="H361" s="3"/>
    </row>
    <row r="362" spans="1:8" ht="41.25" customHeight="1">
      <c r="A362" s="27" t="s">
        <v>9</v>
      </c>
      <c r="B362" s="41" t="s">
        <v>139</v>
      </c>
      <c r="C362" s="39">
        <v>200</v>
      </c>
      <c r="D362" s="83">
        <v>840.67</v>
      </c>
      <c r="E362" s="83">
        <v>840.67</v>
      </c>
      <c r="F362" s="49"/>
      <c r="G362" s="33"/>
      <c r="H362" s="3"/>
    </row>
    <row r="363" spans="1:8" ht="25.5" customHeight="1">
      <c r="A363" s="27" t="s">
        <v>11</v>
      </c>
      <c r="B363" s="41" t="s">
        <v>139</v>
      </c>
      <c r="C363" s="39">
        <v>800</v>
      </c>
      <c r="D363" s="83">
        <v>2.1</v>
      </c>
      <c r="E363" s="83">
        <v>2.1</v>
      </c>
      <c r="F363" s="49"/>
      <c r="G363" s="33"/>
      <c r="H363" s="3"/>
    </row>
    <row r="364" spans="1:8" ht="39" customHeight="1">
      <c r="A364" s="50" t="s">
        <v>314</v>
      </c>
      <c r="B364" s="51" t="s">
        <v>140</v>
      </c>
      <c r="C364" s="52" t="s">
        <v>7</v>
      </c>
      <c r="D364" s="82">
        <f>D365</f>
        <v>1809.71</v>
      </c>
      <c r="E364" s="82">
        <f>E365</f>
        <v>1842.33</v>
      </c>
      <c r="F364" s="49"/>
      <c r="G364" s="33"/>
      <c r="H364" s="3"/>
    </row>
    <row r="365" spans="1:8" ht="41.25" customHeight="1">
      <c r="A365" s="27" t="s">
        <v>73</v>
      </c>
      <c r="B365" s="41" t="s">
        <v>141</v>
      </c>
      <c r="C365" s="52" t="s">
        <v>7</v>
      </c>
      <c r="D365" s="83">
        <f>D366</f>
        <v>1809.71</v>
      </c>
      <c r="E365" s="83">
        <f>E366</f>
        <v>1842.33</v>
      </c>
      <c r="F365" s="49"/>
      <c r="G365" s="33"/>
      <c r="H365" s="3"/>
    </row>
    <row r="366" spans="1:8" ht="39.75" customHeight="1">
      <c r="A366" s="43" t="s">
        <v>47</v>
      </c>
      <c r="B366" s="41" t="s">
        <v>141</v>
      </c>
      <c r="C366" s="39">
        <v>600</v>
      </c>
      <c r="D366" s="83">
        <v>1809.71</v>
      </c>
      <c r="E366" s="83">
        <v>1842.33</v>
      </c>
      <c r="F366" s="49"/>
      <c r="G366" s="33"/>
      <c r="H366" s="3"/>
    </row>
    <row r="367" spans="1:8" ht="39.75" customHeight="1">
      <c r="A367" s="50" t="s">
        <v>222</v>
      </c>
      <c r="B367" s="51" t="s">
        <v>142</v>
      </c>
      <c r="C367" s="52" t="s">
        <v>7</v>
      </c>
      <c r="D367" s="82">
        <f>D368+D371</f>
        <v>4906.2000000000007</v>
      </c>
      <c r="E367" s="82">
        <f>E368+E371</f>
        <v>4906.2000000000007</v>
      </c>
      <c r="F367" s="49"/>
      <c r="G367" s="33"/>
      <c r="H367" s="3"/>
    </row>
    <row r="368" spans="1:8" ht="39.75" customHeight="1">
      <c r="A368" s="27" t="s">
        <v>119</v>
      </c>
      <c r="B368" s="41" t="s">
        <v>143</v>
      </c>
      <c r="C368" s="52" t="s">
        <v>7</v>
      </c>
      <c r="D368" s="83">
        <f>D370+D369</f>
        <v>497.5</v>
      </c>
      <c r="E368" s="83">
        <f>E370+E369</f>
        <v>497.5</v>
      </c>
      <c r="F368" s="49"/>
      <c r="G368" s="33"/>
      <c r="H368" s="3"/>
    </row>
    <row r="369" spans="1:8" ht="37.5" customHeight="1">
      <c r="A369" s="27" t="s">
        <v>9</v>
      </c>
      <c r="B369" s="41" t="s">
        <v>143</v>
      </c>
      <c r="C369" s="39">
        <v>200</v>
      </c>
      <c r="D369" s="83">
        <v>145.6</v>
      </c>
      <c r="E369" s="83">
        <v>145.6</v>
      </c>
      <c r="F369" s="49"/>
      <c r="G369" s="33"/>
      <c r="H369" s="3"/>
    </row>
    <row r="370" spans="1:8" ht="39.75" customHeight="1">
      <c r="A370" s="43" t="s">
        <v>47</v>
      </c>
      <c r="B370" s="41" t="s">
        <v>143</v>
      </c>
      <c r="C370" s="39">
        <v>600</v>
      </c>
      <c r="D370" s="83">
        <v>351.9</v>
      </c>
      <c r="E370" s="83">
        <v>351.9</v>
      </c>
      <c r="F370" s="49"/>
      <c r="G370" s="33"/>
      <c r="H370" s="3"/>
    </row>
    <row r="371" spans="1:8" ht="45" customHeight="1">
      <c r="A371" s="43" t="s">
        <v>164</v>
      </c>
      <c r="B371" s="41" t="s">
        <v>144</v>
      </c>
      <c r="C371" s="52" t="s">
        <v>7</v>
      </c>
      <c r="D371" s="83">
        <f>D372+D373+D374</f>
        <v>4408.7000000000007</v>
      </c>
      <c r="E371" s="83">
        <f>E372+E373+E374</f>
        <v>4408.7000000000007</v>
      </c>
      <c r="F371" s="49"/>
      <c r="G371" s="33"/>
      <c r="H371" s="3"/>
    </row>
    <row r="372" spans="1:8" ht="40.5" customHeight="1">
      <c r="A372" s="27" t="s">
        <v>9</v>
      </c>
      <c r="B372" s="41" t="s">
        <v>144</v>
      </c>
      <c r="C372" s="39">
        <v>200</v>
      </c>
      <c r="D372" s="83">
        <v>3192.8</v>
      </c>
      <c r="E372" s="83">
        <v>3192.8</v>
      </c>
      <c r="F372" s="49"/>
      <c r="G372" s="33"/>
      <c r="H372" s="3"/>
    </row>
    <row r="373" spans="1:8" ht="24.75" customHeight="1">
      <c r="A373" s="43" t="s">
        <v>10</v>
      </c>
      <c r="B373" s="41" t="s">
        <v>144</v>
      </c>
      <c r="C373" s="39">
        <v>300</v>
      </c>
      <c r="D373" s="83">
        <v>796.8</v>
      </c>
      <c r="E373" s="83">
        <v>796.8</v>
      </c>
      <c r="F373" s="49"/>
      <c r="G373" s="33"/>
      <c r="H373" s="3"/>
    </row>
    <row r="374" spans="1:8" ht="39.75" customHeight="1">
      <c r="A374" s="43" t="s">
        <v>47</v>
      </c>
      <c r="B374" s="41" t="s">
        <v>144</v>
      </c>
      <c r="C374" s="39">
        <v>600</v>
      </c>
      <c r="D374" s="83">
        <v>419.1</v>
      </c>
      <c r="E374" s="83">
        <v>419.1</v>
      </c>
      <c r="F374" s="49"/>
      <c r="G374" s="33"/>
      <c r="H374" s="3"/>
    </row>
    <row r="375" spans="1:8" ht="62.25" customHeight="1">
      <c r="A375" s="50" t="s">
        <v>223</v>
      </c>
      <c r="B375" s="51" t="s">
        <v>145</v>
      </c>
      <c r="C375" s="52" t="s">
        <v>7</v>
      </c>
      <c r="D375" s="82">
        <f>D376+D380+D382</f>
        <v>13874.369999999999</v>
      </c>
      <c r="E375" s="82">
        <f>E376+E380+E382</f>
        <v>13885.169999999998</v>
      </c>
      <c r="F375" s="49"/>
      <c r="G375" s="33"/>
      <c r="H375" s="3"/>
    </row>
    <row r="376" spans="1:8" ht="39.75" customHeight="1">
      <c r="A376" s="27" t="s">
        <v>15</v>
      </c>
      <c r="B376" s="41" t="s">
        <v>146</v>
      </c>
      <c r="C376" s="39" t="s">
        <v>7</v>
      </c>
      <c r="D376" s="83">
        <f>D377+D378+D379</f>
        <v>558.78</v>
      </c>
      <c r="E376" s="83">
        <f>E377+E378+E379</f>
        <v>558.78</v>
      </c>
      <c r="F376" s="49"/>
      <c r="G376" s="33"/>
      <c r="H376" s="3"/>
    </row>
    <row r="377" spans="1:8" ht="73.5" customHeight="1">
      <c r="A377" s="27" t="s">
        <v>17</v>
      </c>
      <c r="B377" s="41" t="s">
        <v>146</v>
      </c>
      <c r="C377" s="39">
        <v>100</v>
      </c>
      <c r="D377" s="83">
        <v>165.9</v>
      </c>
      <c r="E377" s="83">
        <v>165.9</v>
      </c>
      <c r="F377" s="49"/>
      <c r="G377" s="33"/>
      <c r="H377" s="3"/>
    </row>
    <row r="378" spans="1:8" ht="38.25" customHeight="1">
      <c r="A378" s="27" t="s">
        <v>9</v>
      </c>
      <c r="B378" s="41" t="s">
        <v>146</v>
      </c>
      <c r="C378" s="39">
        <v>200</v>
      </c>
      <c r="D378" s="83">
        <v>389.03</v>
      </c>
      <c r="E378" s="83">
        <v>389.03</v>
      </c>
      <c r="F378" s="49"/>
      <c r="G378" s="33"/>
      <c r="H378" s="3"/>
    </row>
    <row r="379" spans="1:8" ht="25.5" customHeight="1">
      <c r="A379" s="27" t="s">
        <v>11</v>
      </c>
      <c r="B379" s="41" t="s">
        <v>146</v>
      </c>
      <c r="C379" s="39">
        <v>800</v>
      </c>
      <c r="D379" s="83">
        <v>3.85</v>
      </c>
      <c r="E379" s="83">
        <v>3.85</v>
      </c>
      <c r="F379" s="49"/>
      <c r="G379" s="33"/>
      <c r="H379" s="3"/>
    </row>
    <row r="380" spans="1:8" ht="85.5" customHeight="1">
      <c r="A380" s="27" t="s">
        <v>17</v>
      </c>
      <c r="B380" s="41" t="s">
        <v>147</v>
      </c>
      <c r="C380" s="39" t="s">
        <v>7</v>
      </c>
      <c r="D380" s="83">
        <f>D381</f>
        <v>3573.19</v>
      </c>
      <c r="E380" s="83">
        <f>E381</f>
        <v>3573.19</v>
      </c>
      <c r="F380" s="49"/>
      <c r="G380" s="33"/>
      <c r="H380" s="3"/>
    </row>
    <row r="381" spans="1:8" ht="39.75" customHeight="1">
      <c r="A381" s="27" t="s">
        <v>27</v>
      </c>
      <c r="B381" s="41" t="s">
        <v>147</v>
      </c>
      <c r="C381" s="39">
        <v>100</v>
      </c>
      <c r="D381" s="83">
        <v>3573.19</v>
      </c>
      <c r="E381" s="83">
        <v>3573.19</v>
      </c>
      <c r="F381" s="49"/>
      <c r="G381" s="33"/>
      <c r="H381" s="3"/>
    </row>
    <row r="382" spans="1:8" ht="39.75" customHeight="1">
      <c r="A382" s="27" t="s">
        <v>73</v>
      </c>
      <c r="B382" s="41" t="s">
        <v>148</v>
      </c>
      <c r="C382" s="39" t="s">
        <v>7</v>
      </c>
      <c r="D382" s="83">
        <f>D383+D384+D385+D386</f>
        <v>9742.3999999999978</v>
      </c>
      <c r="E382" s="83">
        <f>E383+E384+E385+E386</f>
        <v>9753.1999999999989</v>
      </c>
      <c r="F382" s="49"/>
      <c r="G382" s="33"/>
      <c r="H382" s="3"/>
    </row>
    <row r="383" spans="1:8" ht="91.5" customHeight="1">
      <c r="A383" s="27" t="s">
        <v>17</v>
      </c>
      <c r="B383" s="41" t="s">
        <v>148</v>
      </c>
      <c r="C383" s="39">
        <v>100</v>
      </c>
      <c r="D383" s="83">
        <v>8231.0499999999993</v>
      </c>
      <c r="E383" s="83">
        <v>8241.8799999999992</v>
      </c>
      <c r="F383" s="49"/>
      <c r="G383" s="33"/>
      <c r="H383" s="3"/>
    </row>
    <row r="384" spans="1:8" ht="44.25" customHeight="1">
      <c r="A384" s="27" t="s">
        <v>9</v>
      </c>
      <c r="B384" s="41" t="s">
        <v>148</v>
      </c>
      <c r="C384" s="39">
        <v>200</v>
      </c>
      <c r="D384" s="83">
        <v>1498.71</v>
      </c>
      <c r="E384" s="83">
        <v>1498.68</v>
      </c>
      <c r="F384" s="49"/>
      <c r="G384" s="33"/>
      <c r="H384" s="3"/>
    </row>
    <row r="385" spans="1:8" ht="21.75" customHeight="1">
      <c r="A385" s="27" t="s">
        <v>10</v>
      </c>
      <c r="B385" s="41" t="s">
        <v>148</v>
      </c>
      <c r="C385" s="39">
        <v>300</v>
      </c>
      <c r="D385" s="83">
        <v>0</v>
      </c>
      <c r="E385" s="83">
        <v>0</v>
      </c>
      <c r="F385" s="49"/>
      <c r="G385" s="33"/>
      <c r="H385" s="3"/>
    </row>
    <row r="386" spans="1:8" ht="24" customHeight="1">
      <c r="A386" s="27" t="s">
        <v>11</v>
      </c>
      <c r="B386" s="41" t="s">
        <v>148</v>
      </c>
      <c r="C386" s="39">
        <v>800</v>
      </c>
      <c r="D386" s="83">
        <v>12.64</v>
      </c>
      <c r="E386" s="83">
        <v>12.64</v>
      </c>
      <c r="F386" s="49"/>
      <c r="G386" s="33"/>
      <c r="H386" s="3"/>
    </row>
    <row r="387" spans="1:8" ht="39.75" customHeight="1">
      <c r="A387" s="50" t="s">
        <v>224</v>
      </c>
      <c r="B387" s="51" t="s">
        <v>149</v>
      </c>
      <c r="C387" s="39" t="s">
        <v>7</v>
      </c>
      <c r="D387" s="82">
        <f>D388+D390+D393+D396</f>
        <v>29022.51</v>
      </c>
      <c r="E387" s="82">
        <f>E388+E390+E393+E396</f>
        <v>29022.51</v>
      </c>
      <c r="F387" s="49"/>
      <c r="G387" s="33"/>
      <c r="H387" s="3"/>
    </row>
    <row r="388" spans="1:8" ht="39.75" customHeight="1">
      <c r="A388" s="27" t="s">
        <v>180</v>
      </c>
      <c r="B388" s="41" t="s">
        <v>315</v>
      </c>
      <c r="C388" s="39" t="s">
        <v>7</v>
      </c>
      <c r="D388" s="83">
        <f>D389</f>
        <v>12357.28</v>
      </c>
      <c r="E388" s="83">
        <f>E389</f>
        <v>12357.28</v>
      </c>
      <c r="F388" s="49"/>
      <c r="G388" s="33"/>
      <c r="H388" s="3"/>
    </row>
    <row r="389" spans="1:8" ht="24" customHeight="1">
      <c r="A389" s="27" t="s">
        <v>10</v>
      </c>
      <c r="B389" s="41" t="s">
        <v>315</v>
      </c>
      <c r="C389" s="39">
        <v>300</v>
      </c>
      <c r="D389" s="83">
        <v>12357.28</v>
      </c>
      <c r="E389" s="83">
        <v>12357.28</v>
      </c>
      <c r="F389" s="49"/>
      <c r="G389" s="33"/>
      <c r="H389" s="3"/>
    </row>
    <row r="390" spans="1:8" ht="61.5" customHeight="1">
      <c r="A390" s="27" t="s">
        <v>181</v>
      </c>
      <c r="B390" s="41" t="s">
        <v>316</v>
      </c>
      <c r="C390" s="39" t="s">
        <v>7</v>
      </c>
      <c r="D390" s="83">
        <f>D391+D392</f>
        <v>14817.07</v>
      </c>
      <c r="E390" s="83">
        <f>E391+E392</f>
        <v>14817.07</v>
      </c>
      <c r="F390" s="49"/>
      <c r="G390" s="33"/>
      <c r="H390" s="3"/>
    </row>
    <row r="391" spans="1:8" ht="39" customHeight="1">
      <c r="A391" s="27" t="s">
        <v>9</v>
      </c>
      <c r="B391" s="41" t="s">
        <v>316</v>
      </c>
      <c r="C391" s="39">
        <v>200</v>
      </c>
      <c r="D391" s="83"/>
      <c r="E391" s="83"/>
      <c r="F391" s="49"/>
      <c r="G391" s="33"/>
      <c r="H391" s="3"/>
    </row>
    <row r="392" spans="1:8" ht="24" customHeight="1">
      <c r="A392" s="27" t="s">
        <v>10</v>
      </c>
      <c r="B392" s="41" t="s">
        <v>316</v>
      </c>
      <c r="C392" s="39">
        <v>300</v>
      </c>
      <c r="D392" s="83">
        <v>14817.07</v>
      </c>
      <c r="E392" s="83">
        <v>14817.07</v>
      </c>
      <c r="F392" s="49"/>
      <c r="G392" s="33"/>
      <c r="H392" s="3"/>
    </row>
    <row r="393" spans="1:8" ht="39.75" customHeight="1">
      <c r="A393" s="27" t="s">
        <v>184</v>
      </c>
      <c r="B393" s="41" t="s">
        <v>150</v>
      </c>
      <c r="C393" s="39" t="s">
        <v>7</v>
      </c>
      <c r="D393" s="83">
        <f>D394+D395</f>
        <v>1398.16</v>
      </c>
      <c r="E393" s="83">
        <f>E394+E395</f>
        <v>1398.16</v>
      </c>
      <c r="F393" s="49"/>
      <c r="G393" s="33"/>
      <c r="H393" s="3"/>
    </row>
    <row r="394" spans="1:8" ht="81.75" customHeight="1">
      <c r="A394" s="27" t="s">
        <v>17</v>
      </c>
      <c r="B394" s="41" t="s">
        <v>150</v>
      </c>
      <c r="C394" s="39">
        <v>100</v>
      </c>
      <c r="D394" s="83">
        <v>1202</v>
      </c>
      <c r="E394" s="83">
        <v>1202</v>
      </c>
      <c r="F394" s="49"/>
      <c r="G394" s="33"/>
      <c r="H394" s="3"/>
    </row>
    <row r="395" spans="1:8" ht="36.75" customHeight="1">
      <c r="A395" s="27" t="s">
        <v>9</v>
      </c>
      <c r="B395" s="41" t="s">
        <v>150</v>
      </c>
      <c r="C395" s="39">
        <v>200</v>
      </c>
      <c r="D395" s="83">
        <v>196.16</v>
      </c>
      <c r="E395" s="83">
        <v>196.16</v>
      </c>
      <c r="F395" s="49"/>
      <c r="G395" s="33"/>
      <c r="H395" s="3"/>
    </row>
    <row r="396" spans="1:8" ht="29.25" customHeight="1">
      <c r="A396" s="27" t="s">
        <v>182</v>
      </c>
      <c r="B396" s="41" t="s">
        <v>183</v>
      </c>
      <c r="C396" s="39" t="s">
        <v>7</v>
      </c>
      <c r="D396" s="83">
        <f>D397</f>
        <v>450</v>
      </c>
      <c r="E396" s="83">
        <f>E397</f>
        <v>450</v>
      </c>
      <c r="F396" s="49"/>
      <c r="G396" s="33"/>
      <c r="H396" s="3"/>
    </row>
    <row r="397" spans="1:8" ht="24" customHeight="1">
      <c r="A397" s="27" t="s">
        <v>10</v>
      </c>
      <c r="B397" s="41" t="s">
        <v>183</v>
      </c>
      <c r="C397" s="39">
        <v>300</v>
      </c>
      <c r="D397" s="86">
        <v>450</v>
      </c>
      <c r="E397" s="83">
        <v>450</v>
      </c>
      <c r="F397" s="49"/>
      <c r="G397" s="33"/>
      <c r="H397" s="3"/>
    </row>
    <row r="398" spans="1:8" ht="108.75" customHeight="1">
      <c r="A398" s="50" t="s">
        <v>317</v>
      </c>
      <c r="B398" s="51" t="s">
        <v>318</v>
      </c>
      <c r="C398" s="52" t="s">
        <v>7</v>
      </c>
      <c r="D398" s="82">
        <f>D399</f>
        <v>9440.11</v>
      </c>
      <c r="E398" s="82">
        <f>E399</f>
        <v>9440.11</v>
      </c>
      <c r="F398" s="49"/>
      <c r="G398" s="33"/>
      <c r="H398" s="3"/>
    </row>
    <row r="399" spans="1:8" ht="60.75" customHeight="1">
      <c r="A399" s="27" t="s">
        <v>319</v>
      </c>
      <c r="B399" s="41" t="s">
        <v>320</v>
      </c>
      <c r="C399" s="39" t="s">
        <v>7</v>
      </c>
      <c r="D399" s="83">
        <f>D400+D404</f>
        <v>9440.11</v>
      </c>
      <c r="E399" s="83">
        <f>E400+E404</f>
        <v>9440.11</v>
      </c>
      <c r="F399" s="49"/>
      <c r="G399" s="33"/>
      <c r="H399" s="3"/>
    </row>
    <row r="400" spans="1:8" ht="39" customHeight="1">
      <c r="A400" s="27" t="s">
        <v>31</v>
      </c>
      <c r="B400" s="41" t="s">
        <v>321</v>
      </c>
      <c r="C400" s="39" t="s">
        <v>7</v>
      </c>
      <c r="D400" s="83">
        <f>D401+D402+D403</f>
        <v>1505.02</v>
      </c>
      <c r="E400" s="83">
        <f>E401+E402+E403</f>
        <v>1505.02</v>
      </c>
      <c r="F400" s="49"/>
      <c r="G400" s="33"/>
      <c r="H400" s="3"/>
    </row>
    <row r="401" spans="1:8" ht="87" customHeight="1">
      <c r="A401" s="27" t="s">
        <v>17</v>
      </c>
      <c r="B401" s="41" t="s">
        <v>321</v>
      </c>
      <c r="C401" s="39">
        <v>100</v>
      </c>
      <c r="D401" s="83">
        <v>362.56</v>
      </c>
      <c r="E401" s="83">
        <v>362.56</v>
      </c>
      <c r="F401" s="49"/>
      <c r="G401" s="33"/>
      <c r="H401" s="3"/>
    </row>
    <row r="402" spans="1:8" ht="42.75" customHeight="1">
      <c r="A402" s="27" t="s">
        <v>9</v>
      </c>
      <c r="B402" s="41" t="s">
        <v>321</v>
      </c>
      <c r="C402" s="39">
        <v>200</v>
      </c>
      <c r="D402" s="83">
        <v>1132.46</v>
      </c>
      <c r="E402" s="83">
        <v>1132.46</v>
      </c>
      <c r="F402" s="49"/>
      <c r="G402" s="33"/>
      <c r="H402" s="3"/>
    </row>
    <row r="403" spans="1:8" ht="24" customHeight="1">
      <c r="A403" s="27" t="s">
        <v>11</v>
      </c>
      <c r="B403" s="41" t="s">
        <v>321</v>
      </c>
      <c r="C403" s="39">
        <v>800</v>
      </c>
      <c r="D403" s="83">
        <v>10</v>
      </c>
      <c r="E403" s="83">
        <v>10</v>
      </c>
      <c r="F403" s="49"/>
      <c r="G403" s="33"/>
      <c r="H403" s="3"/>
    </row>
    <row r="404" spans="1:8" ht="42" customHeight="1">
      <c r="A404" s="5" t="s">
        <v>32</v>
      </c>
      <c r="B404" s="41" t="s">
        <v>322</v>
      </c>
      <c r="C404" s="39" t="s">
        <v>7</v>
      </c>
      <c r="D404" s="83">
        <f>D405</f>
        <v>7935.09</v>
      </c>
      <c r="E404" s="83">
        <f>E405</f>
        <v>7935.09</v>
      </c>
      <c r="F404" s="49"/>
      <c r="G404" s="33"/>
      <c r="H404" s="3"/>
    </row>
    <row r="405" spans="1:8" ht="78.75" customHeight="1">
      <c r="A405" s="27" t="s">
        <v>17</v>
      </c>
      <c r="B405" s="41" t="s">
        <v>322</v>
      </c>
      <c r="C405" s="39">
        <v>100</v>
      </c>
      <c r="D405" s="83">
        <v>7935.09</v>
      </c>
      <c r="E405" s="83">
        <v>7935.09</v>
      </c>
      <c r="F405" s="49"/>
      <c r="G405" s="33"/>
      <c r="H405" s="3"/>
    </row>
    <row r="406" spans="1:8" ht="60.75" customHeight="1">
      <c r="A406" s="50" t="s">
        <v>367</v>
      </c>
      <c r="B406" s="41"/>
      <c r="C406" s="39"/>
      <c r="D406" s="83"/>
      <c r="E406" s="83"/>
      <c r="F406" s="49"/>
      <c r="G406" s="33"/>
      <c r="H406" s="3"/>
    </row>
    <row r="407" spans="1:8" ht="42.75" customHeight="1">
      <c r="A407" s="60" t="s">
        <v>38</v>
      </c>
      <c r="B407" s="51" t="s">
        <v>87</v>
      </c>
      <c r="C407" s="52" t="s">
        <v>7</v>
      </c>
      <c r="D407" s="82">
        <f>D408+D413+D420</f>
        <v>4923.5</v>
      </c>
      <c r="E407" s="82">
        <f>E408+E413+E420</f>
        <v>4923.5</v>
      </c>
      <c r="F407" s="15" t="e">
        <f>F408+F413</f>
        <v>#REF!</v>
      </c>
      <c r="G407" s="15">
        <f>G408+G413</f>
        <v>2451.08</v>
      </c>
      <c r="H407" s="3"/>
    </row>
    <row r="408" spans="1:8" ht="18.75">
      <c r="A408" s="23" t="s">
        <v>85</v>
      </c>
      <c r="B408" s="41" t="s">
        <v>86</v>
      </c>
      <c r="C408" s="39" t="s">
        <v>7</v>
      </c>
      <c r="D408" s="83">
        <f>D409+D411</f>
        <v>903.04</v>
      </c>
      <c r="E408" s="83">
        <f>E409+E411</f>
        <v>903.04</v>
      </c>
      <c r="F408" s="15" t="e">
        <f>F409+F411+#REF!</f>
        <v>#REF!</v>
      </c>
      <c r="G408" s="15">
        <v>1415.6000000000001</v>
      </c>
      <c r="H408" s="3"/>
    </row>
    <row r="409" spans="1:8" ht="37.5">
      <c r="A409" s="27" t="s">
        <v>31</v>
      </c>
      <c r="B409" s="41" t="s">
        <v>88</v>
      </c>
      <c r="C409" s="39" t="s">
        <v>7</v>
      </c>
      <c r="D409" s="83">
        <f>D410</f>
        <v>41.55</v>
      </c>
      <c r="E409" s="83">
        <f>E410</f>
        <v>41.55</v>
      </c>
      <c r="F409" s="15">
        <v>294.18</v>
      </c>
      <c r="G409" s="15">
        <v>58.940000000000005</v>
      </c>
      <c r="H409" s="3"/>
    </row>
    <row r="410" spans="1:8" ht="80.25" customHeight="1">
      <c r="A410" s="5" t="s">
        <v>8</v>
      </c>
      <c r="B410" s="41" t="s">
        <v>88</v>
      </c>
      <c r="C410" s="39" t="s">
        <v>2</v>
      </c>
      <c r="D410" s="40">
        <v>41.55</v>
      </c>
      <c r="E410" s="40">
        <v>41.55</v>
      </c>
      <c r="F410" s="15">
        <v>58.17</v>
      </c>
      <c r="G410" s="15">
        <v>58.17</v>
      </c>
      <c r="H410" s="3"/>
    </row>
    <row r="411" spans="1:8" ht="37.5">
      <c r="A411" s="5" t="s">
        <v>32</v>
      </c>
      <c r="B411" s="41" t="s">
        <v>89</v>
      </c>
      <c r="C411" s="39" t="s">
        <v>7</v>
      </c>
      <c r="D411" s="40">
        <f>D412</f>
        <v>861.49</v>
      </c>
      <c r="E411" s="40">
        <f>E412</f>
        <v>861.49</v>
      </c>
      <c r="F411" s="15">
        <v>1356.66</v>
      </c>
      <c r="G411" s="15">
        <v>1356.66</v>
      </c>
      <c r="H411" s="3"/>
    </row>
    <row r="412" spans="1:8" ht="75">
      <c r="A412" s="5" t="s">
        <v>8</v>
      </c>
      <c r="B412" s="41" t="s">
        <v>89</v>
      </c>
      <c r="C412" s="39" t="s">
        <v>2</v>
      </c>
      <c r="D412" s="40">
        <v>861.49</v>
      </c>
      <c r="E412" s="40">
        <v>861.49</v>
      </c>
      <c r="F412" s="15">
        <v>1356.66</v>
      </c>
      <c r="G412" s="15">
        <v>1356.66</v>
      </c>
      <c r="H412" s="3"/>
    </row>
    <row r="413" spans="1:8" ht="60" customHeight="1">
      <c r="A413" s="23" t="s">
        <v>44</v>
      </c>
      <c r="B413" s="41" t="s">
        <v>90</v>
      </c>
      <c r="C413" s="39" t="s">
        <v>7</v>
      </c>
      <c r="D413" s="40">
        <f>D414+D418</f>
        <v>2721.11</v>
      </c>
      <c r="E413" s="40">
        <f>E414+E418</f>
        <v>2721.11</v>
      </c>
      <c r="F413" s="15">
        <f>F414+F418</f>
        <v>1095.71</v>
      </c>
      <c r="G413" s="15">
        <f>G414+G418</f>
        <v>1035.48</v>
      </c>
      <c r="H413" s="3"/>
    </row>
    <row r="414" spans="1:8" ht="40.5" customHeight="1">
      <c r="A414" s="27" t="s">
        <v>15</v>
      </c>
      <c r="B414" s="41" t="s">
        <v>91</v>
      </c>
      <c r="C414" s="39" t="s">
        <v>7</v>
      </c>
      <c r="D414" s="40">
        <f>D415+D416+D417</f>
        <v>722.21</v>
      </c>
      <c r="E414" s="40">
        <f>E415+E416+E417</f>
        <v>722.21</v>
      </c>
      <c r="F414" s="15">
        <f>F415+F416</f>
        <v>118.4</v>
      </c>
      <c r="G414" s="15">
        <f>G415+G416</f>
        <v>58.17</v>
      </c>
      <c r="H414" s="3"/>
    </row>
    <row r="415" spans="1:8" ht="83.25" customHeight="1">
      <c r="A415" s="5" t="s">
        <v>8</v>
      </c>
      <c r="B415" s="41" t="s">
        <v>91</v>
      </c>
      <c r="C415" s="39">
        <v>100</v>
      </c>
      <c r="D415" s="40">
        <v>64.67</v>
      </c>
      <c r="E415" s="40">
        <v>64.67</v>
      </c>
      <c r="F415" s="15">
        <v>58.17</v>
      </c>
      <c r="G415" s="15">
        <v>58.17</v>
      </c>
      <c r="H415" s="3"/>
    </row>
    <row r="416" spans="1:8" ht="41.25" customHeight="1">
      <c r="A416" s="5" t="s">
        <v>9</v>
      </c>
      <c r="B416" s="41" t="s">
        <v>91</v>
      </c>
      <c r="C416" s="39">
        <v>200</v>
      </c>
      <c r="D416" s="40">
        <v>652.44000000000005</v>
      </c>
      <c r="E416" s="40">
        <v>652.44000000000005</v>
      </c>
      <c r="F416" s="15">
        <v>60.23</v>
      </c>
      <c r="G416" s="31">
        <v>0</v>
      </c>
      <c r="H416" s="3"/>
    </row>
    <row r="417" spans="1:8" ht="21" customHeight="1">
      <c r="A417" s="5" t="s">
        <v>11</v>
      </c>
      <c r="B417" s="41" t="s">
        <v>91</v>
      </c>
      <c r="C417" s="39">
        <v>800</v>
      </c>
      <c r="D417" s="40">
        <v>5.0999999999999996</v>
      </c>
      <c r="E417" s="40">
        <v>5.0999999999999996</v>
      </c>
      <c r="F417" s="15"/>
      <c r="G417" s="31"/>
      <c r="H417" s="3"/>
    </row>
    <row r="418" spans="1:8" ht="36.75" customHeight="1">
      <c r="A418" s="27" t="s">
        <v>16</v>
      </c>
      <c r="B418" s="41" t="s">
        <v>92</v>
      </c>
      <c r="C418" s="39" t="s">
        <v>7</v>
      </c>
      <c r="D418" s="40">
        <f>D419</f>
        <v>1998.9</v>
      </c>
      <c r="E418" s="40">
        <f>E419</f>
        <v>1998.9</v>
      </c>
      <c r="F418" s="15">
        <f>F419</f>
        <v>977.31</v>
      </c>
      <c r="G418" s="15">
        <f>G419</f>
        <v>977.31</v>
      </c>
      <c r="H418" s="3"/>
    </row>
    <row r="419" spans="1:8" ht="81.75" customHeight="1">
      <c r="A419" s="5" t="s">
        <v>8</v>
      </c>
      <c r="B419" s="41" t="s">
        <v>92</v>
      </c>
      <c r="C419" s="39">
        <v>100</v>
      </c>
      <c r="D419" s="40">
        <v>1998.9</v>
      </c>
      <c r="E419" s="40">
        <v>1998.9</v>
      </c>
      <c r="F419" s="15">
        <v>977.31</v>
      </c>
      <c r="G419" s="15">
        <v>977.31</v>
      </c>
      <c r="H419" s="3"/>
    </row>
    <row r="420" spans="1:8" ht="45.75" customHeight="1">
      <c r="A420" s="5" t="s">
        <v>40</v>
      </c>
      <c r="B420" s="41" t="s">
        <v>93</v>
      </c>
      <c r="C420" s="39" t="s">
        <v>7</v>
      </c>
      <c r="D420" s="40">
        <f>D421+D424</f>
        <v>1299.3499999999999</v>
      </c>
      <c r="E420" s="40">
        <f>E421+E424</f>
        <v>1299.3499999999999</v>
      </c>
      <c r="F420" s="15"/>
      <c r="G420" s="15"/>
      <c r="H420" s="3"/>
    </row>
    <row r="421" spans="1:8" ht="43.5" customHeight="1">
      <c r="A421" s="27" t="s">
        <v>15</v>
      </c>
      <c r="B421" s="41" t="s">
        <v>94</v>
      </c>
      <c r="C421" s="39" t="s">
        <v>7</v>
      </c>
      <c r="D421" s="40">
        <f>D422+D423</f>
        <v>145.08000000000001</v>
      </c>
      <c r="E421" s="40">
        <f>E422+E423</f>
        <v>145.08000000000001</v>
      </c>
      <c r="F421" s="15"/>
      <c r="G421" s="15"/>
      <c r="H421" s="3"/>
    </row>
    <row r="422" spans="1:8" ht="88.5" customHeight="1">
      <c r="A422" s="5" t="s">
        <v>8</v>
      </c>
      <c r="B422" s="41" t="s">
        <v>94</v>
      </c>
      <c r="C422" s="39">
        <v>100</v>
      </c>
      <c r="D422" s="40">
        <v>58.18</v>
      </c>
      <c r="E422" s="40">
        <v>58.18</v>
      </c>
      <c r="F422" s="15"/>
      <c r="G422" s="15"/>
      <c r="H422" s="3"/>
    </row>
    <row r="423" spans="1:8" ht="42.75" customHeight="1">
      <c r="A423" s="5" t="s">
        <v>9</v>
      </c>
      <c r="B423" s="41" t="s">
        <v>94</v>
      </c>
      <c r="C423" s="39">
        <v>200</v>
      </c>
      <c r="D423" s="40">
        <v>86.9</v>
      </c>
      <c r="E423" s="40">
        <v>86.9</v>
      </c>
      <c r="F423" s="15"/>
      <c r="G423" s="15"/>
      <c r="H423" s="3"/>
    </row>
    <row r="424" spans="1:8" ht="36" customHeight="1">
      <c r="A424" s="27" t="s">
        <v>16</v>
      </c>
      <c r="B424" s="41" t="s">
        <v>95</v>
      </c>
      <c r="C424" s="39" t="s">
        <v>7</v>
      </c>
      <c r="D424" s="40">
        <v>1154.27</v>
      </c>
      <c r="E424" s="40">
        <v>1154.27</v>
      </c>
      <c r="F424" s="15"/>
      <c r="G424" s="15"/>
      <c r="H424" s="3"/>
    </row>
    <row r="425" spans="1:8" ht="88.5" customHeight="1">
      <c r="A425" s="5" t="s">
        <v>8</v>
      </c>
      <c r="B425" s="41" t="s">
        <v>95</v>
      </c>
      <c r="C425" s="39">
        <v>100</v>
      </c>
      <c r="D425" s="40">
        <v>1154.27</v>
      </c>
      <c r="E425" s="40">
        <v>1154.27</v>
      </c>
      <c r="F425" s="15"/>
      <c r="G425" s="15"/>
      <c r="H425" s="3"/>
    </row>
    <row r="426" spans="1:8" ht="37.5" customHeight="1">
      <c r="A426" s="60" t="s">
        <v>41</v>
      </c>
      <c r="B426" s="51" t="s">
        <v>96</v>
      </c>
      <c r="C426" s="52" t="s">
        <v>7</v>
      </c>
      <c r="D426" s="53">
        <f>D427+D432+D444+D447+D450+D475</f>
        <v>92238.219999999987</v>
      </c>
      <c r="E426" s="53">
        <f>E427+E432+E444+E447+E450+E475</f>
        <v>91209.719999999987</v>
      </c>
      <c r="F426" s="33" t="e">
        <f>F427+F432+F465</f>
        <v>#REF!</v>
      </c>
      <c r="G426" s="33" t="e">
        <f>G427+G432+G465</f>
        <v>#REF!</v>
      </c>
      <c r="H426" s="3"/>
    </row>
    <row r="427" spans="1:8" ht="18.75">
      <c r="A427" s="70" t="s">
        <v>330</v>
      </c>
      <c r="B427" s="41" t="s">
        <v>97</v>
      </c>
      <c r="C427" s="39" t="s">
        <v>7</v>
      </c>
      <c r="D427" s="87">
        <f>D428+D430</f>
        <v>1451.3899999999999</v>
      </c>
      <c r="E427" s="87">
        <f>E428+E430</f>
        <v>1451.3899999999999</v>
      </c>
      <c r="F427" s="33" t="e">
        <f>#REF!+F430</f>
        <v>#REF!</v>
      </c>
      <c r="G427" s="33" t="e">
        <f>#REF!+G430</f>
        <v>#REF!</v>
      </c>
      <c r="H427" s="3"/>
    </row>
    <row r="428" spans="1:8" ht="37.5">
      <c r="A428" s="23" t="s">
        <v>15</v>
      </c>
      <c r="B428" s="41" t="s">
        <v>98</v>
      </c>
      <c r="C428" s="39" t="s">
        <v>7</v>
      </c>
      <c r="D428" s="83">
        <f>D429</f>
        <v>41.56</v>
      </c>
      <c r="E428" s="83">
        <f>E429</f>
        <v>41.56</v>
      </c>
      <c r="F428" s="33"/>
      <c r="G428" s="33"/>
      <c r="H428" s="3"/>
    </row>
    <row r="429" spans="1:8" ht="75">
      <c r="A429" s="5" t="s">
        <v>8</v>
      </c>
      <c r="B429" s="41" t="s">
        <v>98</v>
      </c>
      <c r="C429" s="39">
        <v>100</v>
      </c>
      <c r="D429" s="83">
        <v>41.56</v>
      </c>
      <c r="E429" s="83">
        <v>41.56</v>
      </c>
      <c r="F429" s="33"/>
      <c r="G429" s="33"/>
      <c r="H429" s="3"/>
    </row>
    <row r="430" spans="1:8" ht="36" customHeight="1">
      <c r="A430" s="27" t="s">
        <v>16</v>
      </c>
      <c r="B430" s="41" t="s">
        <v>99</v>
      </c>
      <c r="C430" s="39" t="s">
        <v>7</v>
      </c>
      <c r="D430" s="83">
        <f>D431</f>
        <v>1409.83</v>
      </c>
      <c r="E430" s="83">
        <f>E431</f>
        <v>1409.83</v>
      </c>
      <c r="F430" s="15">
        <f>F431</f>
        <v>991.48</v>
      </c>
      <c r="G430" s="15">
        <f>G431</f>
        <v>991.48</v>
      </c>
      <c r="H430" s="3"/>
    </row>
    <row r="431" spans="1:8" ht="81" customHeight="1">
      <c r="A431" s="5" t="s">
        <v>8</v>
      </c>
      <c r="B431" s="41" t="s">
        <v>99</v>
      </c>
      <c r="C431" s="39">
        <v>100</v>
      </c>
      <c r="D431" s="83">
        <v>1409.83</v>
      </c>
      <c r="E431" s="83">
        <v>1409.83</v>
      </c>
      <c r="F431" s="15">
        <v>991.48</v>
      </c>
      <c r="G431" s="15">
        <v>991.48</v>
      </c>
      <c r="H431" s="3"/>
    </row>
    <row r="432" spans="1:8" ht="43.5" customHeight="1">
      <c r="A432" s="22" t="s">
        <v>45</v>
      </c>
      <c r="B432" s="41" t="s">
        <v>100</v>
      </c>
      <c r="C432" s="39" t="s">
        <v>7</v>
      </c>
      <c r="D432" s="83">
        <f>D433+D437+D439+D442</f>
        <v>69930.749999999985</v>
      </c>
      <c r="E432" s="83">
        <f>E433+E437+E439+E442</f>
        <v>69930.749999999985</v>
      </c>
      <c r="F432" s="33" t="e">
        <f>F433+F437+F439+#REF!+#REF!+F445+F447+F450+#REF!+#REF!+F453</f>
        <v>#REF!</v>
      </c>
      <c r="G432" s="33" t="e">
        <f>G433+G437+G439+#REF!+#REF!+G445+G447+G450+#REF!+#REF!+G453</f>
        <v>#REF!</v>
      </c>
      <c r="H432" s="3"/>
    </row>
    <row r="433" spans="1:8" ht="39.75" customHeight="1">
      <c r="A433" s="27" t="s">
        <v>15</v>
      </c>
      <c r="B433" s="41" t="s">
        <v>101</v>
      </c>
      <c r="C433" s="39" t="s">
        <v>7</v>
      </c>
      <c r="D433" s="83">
        <f>D434+D435+D436</f>
        <v>16307.910000000002</v>
      </c>
      <c r="E433" s="83">
        <f>E434+E435+E436</f>
        <v>16307.910000000002</v>
      </c>
      <c r="F433" s="15">
        <f>F434+F435+F436</f>
        <v>7308.61</v>
      </c>
      <c r="G433" s="15">
        <f>G434+G435+G436</f>
        <v>7803.07</v>
      </c>
      <c r="H433" s="3"/>
    </row>
    <row r="434" spans="1:8" ht="87" customHeight="1">
      <c r="A434" s="27" t="s">
        <v>17</v>
      </c>
      <c r="B434" s="41" t="s">
        <v>101</v>
      </c>
      <c r="C434" s="39">
        <v>100</v>
      </c>
      <c r="D434" s="40">
        <v>1914.94</v>
      </c>
      <c r="E434" s="40">
        <v>1914.94</v>
      </c>
      <c r="F434" s="15">
        <v>726.03</v>
      </c>
      <c r="G434" s="15">
        <v>726.03</v>
      </c>
      <c r="H434" s="3"/>
    </row>
    <row r="435" spans="1:8" ht="42" customHeight="1">
      <c r="A435" s="27" t="s">
        <v>9</v>
      </c>
      <c r="B435" s="41" t="s">
        <v>101</v>
      </c>
      <c r="C435" s="39">
        <v>200</v>
      </c>
      <c r="D435" s="40">
        <f>695.97+853.98+2484.38+740.6+664.68+784.77+988.56+6256.27</f>
        <v>13469.210000000001</v>
      </c>
      <c r="E435" s="40">
        <f>695.97+853.98+2484.38+740.6+664.68+784.77+988.56+6256.27</f>
        <v>13469.210000000001</v>
      </c>
      <c r="F435" s="15">
        <v>6159.58</v>
      </c>
      <c r="G435" s="15">
        <v>6654.04</v>
      </c>
      <c r="H435" s="3"/>
    </row>
    <row r="436" spans="1:8" ht="18.75">
      <c r="A436" s="27" t="s">
        <v>11</v>
      </c>
      <c r="B436" s="41" t="s">
        <v>101</v>
      </c>
      <c r="C436" s="39">
        <v>800</v>
      </c>
      <c r="D436" s="40">
        <f>46+50+118.6+35+130+50+151.6+342.56</f>
        <v>923.76</v>
      </c>
      <c r="E436" s="40">
        <f>46+50+118.6+35+130+50+151.6+342.56</f>
        <v>923.76</v>
      </c>
      <c r="F436" s="15">
        <v>423</v>
      </c>
      <c r="G436" s="15">
        <v>423</v>
      </c>
      <c r="H436" s="3"/>
    </row>
    <row r="437" spans="1:8" ht="37.5">
      <c r="A437" s="27" t="s">
        <v>16</v>
      </c>
      <c r="B437" s="41" t="s">
        <v>102</v>
      </c>
      <c r="C437" s="39" t="s">
        <v>7</v>
      </c>
      <c r="D437" s="40">
        <f>D438</f>
        <v>53050.57</v>
      </c>
      <c r="E437" s="40">
        <f>E438</f>
        <v>53050.57</v>
      </c>
      <c r="F437" s="15">
        <f>F438</f>
        <v>13814.35</v>
      </c>
      <c r="G437" s="15">
        <f>G438</f>
        <v>13814.35</v>
      </c>
      <c r="H437" s="3"/>
    </row>
    <row r="438" spans="1:8" ht="77.25" customHeight="1">
      <c r="A438" s="5" t="s">
        <v>8</v>
      </c>
      <c r="B438" s="41" t="s">
        <v>102</v>
      </c>
      <c r="C438" s="39">
        <v>100</v>
      </c>
      <c r="D438" s="40">
        <f>1504.21+1848.98+6975.6+2251+2193.77+1504.21+3884.8+32888</f>
        <v>53050.57</v>
      </c>
      <c r="E438" s="40">
        <f>1504.21+1848.98+6975.6+2251+2193.77+1504.21+3884.8+32888</f>
        <v>53050.57</v>
      </c>
      <c r="F438" s="15">
        <v>13814.35</v>
      </c>
      <c r="G438" s="15">
        <v>13814.35</v>
      </c>
      <c r="H438" s="3"/>
    </row>
    <row r="439" spans="1:8" ht="40.5" customHeight="1">
      <c r="A439" s="27" t="s">
        <v>24</v>
      </c>
      <c r="B439" s="41" t="s">
        <v>103</v>
      </c>
      <c r="C439" s="39" t="s">
        <v>7</v>
      </c>
      <c r="D439" s="40">
        <f>D440+D441</f>
        <v>532.37</v>
      </c>
      <c r="E439" s="40">
        <f>E440+E441</f>
        <v>532.37</v>
      </c>
      <c r="F439" s="15">
        <f>F443</f>
        <v>200</v>
      </c>
      <c r="G439" s="15">
        <f>G443</f>
        <v>200</v>
      </c>
      <c r="H439" s="3"/>
    </row>
    <row r="440" spans="1:8" ht="87" customHeight="1">
      <c r="A440" s="5" t="s">
        <v>8</v>
      </c>
      <c r="B440" s="41" t="s">
        <v>103</v>
      </c>
      <c r="C440" s="39">
        <v>100</v>
      </c>
      <c r="D440" s="40">
        <v>496.72</v>
      </c>
      <c r="E440" s="40">
        <v>496.72</v>
      </c>
      <c r="F440" s="15"/>
      <c r="G440" s="15"/>
      <c r="H440" s="3"/>
    </row>
    <row r="441" spans="1:8" ht="41.25" customHeight="1">
      <c r="A441" s="5" t="s">
        <v>9</v>
      </c>
      <c r="B441" s="41" t="s">
        <v>103</v>
      </c>
      <c r="C441" s="39">
        <v>200</v>
      </c>
      <c r="D441" s="40">
        <v>35.65</v>
      </c>
      <c r="E441" s="40">
        <v>35.65</v>
      </c>
      <c r="F441" s="15"/>
      <c r="G441" s="15"/>
      <c r="H441" s="3"/>
    </row>
    <row r="442" spans="1:8" ht="41.25" customHeight="1">
      <c r="A442" s="67" t="s">
        <v>191</v>
      </c>
      <c r="B442" s="41" t="s">
        <v>104</v>
      </c>
      <c r="C442" s="39" t="s">
        <v>7</v>
      </c>
      <c r="D442" s="40">
        <f>D443</f>
        <v>39.9</v>
      </c>
      <c r="E442" s="40">
        <f>E443</f>
        <v>39.9</v>
      </c>
      <c r="F442" s="15"/>
      <c r="G442" s="15"/>
      <c r="H442" s="3"/>
    </row>
    <row r="443" spans="1:8" ht="40.5" customHeight="1">
      <c r="A443" s="27" t="s">
        <v>9</v>
      </c>
      <c r="B443" s="41" t="s">
        <v>104</v>
      </c>
      <c r="C443" s="39">
        <v>200</v>
      </c>
      <c r="D443" s="40">
        <v>39.9</v>
      </c>
      <c r="E443" s="40">
        <v>39.9</v>
      </c>
      <c r="F443" s="15">
        <v>200</v>
      </c>
      <c r="G443" s="15">
        <v>200</v>
      </c>
      <c r="H443" s="3"/>
    </row>
    <row r="444" spans="1:8" ht="40.5" customHeight="1">
      <c r="A444" s="27" t="s">
        <v>33</v>
      </c>
      <c r="B444" s="41" t="s">
        <v>105</v>
      </c>
      <c r="C444" s="39" t="s">
        <v>7</v>
      </c>
      <c r="D444" s="40">
        <f>D445</f>
        <v>14.64</v>
      </c>
      <c r="E444" s="40">
        <f>E445</f>
        <v>23.63</v>
      </c>
      <c r="F444" s="15"/>
      <c r="G444" s="15"/>
      <c r="H444" s="3"/>
    </row>
    <row r="445" spans="1:8" ht="59.25" customHeight="1">
      <c r="A445" s="27" t="s">
        <v>201</v>
      </c>
      <c r="B445" s="41" t="s">
        <v>106</v>
      </c>
      <c r="C445" s="39" t="s">
        <v>7</v>
      </c>
      <c r="D445" s="40">
        <f>D446</f>
        <v>14.64</v>
      </c>
      <c r="E445" s="40">
        <f>E446</f>
        <v>23.63</v>
      </c>
      <c r="F445" s="15">
        <f>F446</f>
        <v>0.98</v>
      </c>
      <c r="G445" s="15">
        <f>G446</f>
        <v>67.88</v>
      </c>
      <c r="H445" s="3"/>
    </row>
    <row r="446" spans="1:8" ht="41.25" customHeight="1">
      <c r="A446" s="27" t="s">
        <v>9</v>
      </c>
      <c r="B446" s="41" t="s">
        <v>106</v>
      </c>
      <c r="C446" s="39">
        <v>200</v>
      </c>
      <c r="D446" s="87">
        <v>14.64</v>
      </c>
      <c r="E446" s="40">
        <v>23.63</v>
      </c>
      <c r="F446" s="15">
        <v>0.98</v>
      </c>
      <c r="G446" s="15">
        <v>67.88</v>
      </c>
      <c r="H446" s="3"/>
    </row>
    <row r="447" spans="1:8" ht="18.75">
      <c r="A447" s="32" t="s">
        <v>39</v>
      </c>
      <c r="B447" s="41" t="s">
        <v>107</v>
      </c>
      <c r="C447" s="39" t="s">
        <v>7</v>
      </c>
      <c r="D447" s="40">
        <f>D448</f>
        <v>7613.27</v>
      </c>
      <c r="E447" s="40">
        <f>E448</f>
        <v>7613.25</v>
      </c>
      <c r="F447" s="15">
        <f>F448+F449</f>
        <v>380.45000000000005</v>
      </c>
      <c r="G447" s="15">
        <f>G448+G449</f>
        <v>380.45000000000005</v>
      </c>
      <c r="H447" s="3"/>
    </row>
    <row r="448" spans="1:8" ht="24" customHeight="1">
      <c r="A448" s="27" t="s">
        <v>21</v>
      </c>
      <c r="B448" s="41" t="s">
        <v>108</v>
      </c>
      <c r="C448" s="39" t="s">
        <v>7</v>
      </c>
      <c r="D448" s="40">
        <f>D449</f>
        <v>7613.27</v>
      </c>
      <c r="E448" s="40">
        <f>E449</f>
        <v>7613.25</v>
      </c>
      <c r="F448" s="15">
        <v>303.92</v>
      </c>
      <c r="G448" s="15">
        <v>303.92</v>
      </c>
      <c r="H448" s="3"/>
    </row>
    <row r="449" spans="1:8" ht="21" customHeight="1">
      <c r="A449" s="27" t="s">
        <v>11</v>
      </c>
      <c r="B449" s="41" t="s">
        <v>108</v>
      </c>
      <c r="C449" s="39">
        <v>800</v>
      </c>
      <c r="D449" s="40">
        <v>7613.27</v>
      </c>
      <c r="E449" s="40">
        <v>7613.25</v>
      </c>
      <c r="F449" s="15">
        <v>76.53</v>
      </c>
      <c r="G449" s="15">
        <v>76.53</v>
      </c>
      <c r="H449" s="3"/>
    </row>
    <row r="450" spans="1:8" ht="41.25" customHeight="1">
      <c r="A450" s="27" t="s">
        <v>36</v>
      </c>
      <c r="B450" s="41" t="s">
        <v>109</v>
      </c>
      <c r="C450" s="39" t="s">
        <v>7</v>
      </c>
      <c r="D450" s="40">
        <f>D453+D459+D465+D470+D473+D455+D461+D463+D451+D468</f>
        <v>13228.17</v>
      </c>
      <c r="E450" s="40">
        <f>E453+E459+E465+E470+E473+E455+E461+E463+E451+E468</f>
        <v>12190.7</v>
      </c>
      <c r="F450" s="15" t="e">
        <f>#REF!</f>
        <v>#REF!</v>
      </c>
      <c r="G450" s="15" t="e">
        <f>#REF!</f>
        <v>#REF!</v>
      </c>
      <c r="H450" s="3"/>
    </row>
    <row r="451" spans="1:8" ht="39" customHeight="1">
      <c r="A451" s="77" t="s">
        <v>15</v>
      </c>
      <c r="B451" s="41" t="s">
        <v>351</v>
      </c>
      <c r="C451" s="39" t="s">
        <v>7</v>
      </c>
      <c r="D451" s="40">
        <f>D452</f>
        <v>35</v>
      </c>
      <c r="E451" s="40">
        <f>E452</f>
        <v>35</v>
      </c>
      <c r="F451" s="15"/>
      <c r="G451" s="15"/>
      <c r="H451" s="3"/>
    </row>
    <row r="452" spans="1:8" ht="39.75" customHeight="1">
      <c r="A452" s="27" t="s">
        <v>9</v>
      </c>
      <c r="B452" s="41" t="s">
        <v>351</v>
      </c>
      <c r="C452" s="39">
        <v>200</v>
      </c>
      <c r="D452" s="40">
        <f>30+5</f>
        <v>35</v>
      </c>
      <c r="E452" s="40">
        <f>30+5</f>
        <v>35</v>
      </c>
      <c r="F452" s="15"/>
      <c r="G452" s="15"/>
      <c r="H452" s="3"/>
    </row>
    <row r="453" spans="1:8" ht="18.75">
      <c r="A453" s="27" t="s">
        <v>34</v>
      </c>
      <c r="B453" s="41" t="s">
        <v>110</v>
      </c>
      <c r="C453" s="39" t="s">
        <v>7</v>
      </c>
      <c r="D453" s="40">
        <f>D454</f>
        <v>357.76</v>
      </c>
      <c r="E453" s="40">
        <f>E454</f>
        <v>357.76</v>
      </c>
      <c r="F453" s="15" t="e">
        <f>F454+#REF!</f>
        <v>#REF!</v>
      </c>
      <c r="G453" s="15" t="e">
        <f>G454+#REF!</f>
        <v>#REF!</v>
      </c>
      <c r="H453" s="3"/>
    </row>
    <row r="454" spans="1:8" ht="56.25" customHeight="1">
      <c r="A454" s="27" t="s">
        <v>17</v>
      </c>
      <c r="B454" s="41" t="s">
        <v>110</v>
      </c>
      <c r="C454" s="39">
        <v>100</v>
      </c>
      <c r="D454" s="87">
        <v>357.76</v>
      </c>
      <c r="E454" s="40">
        <v>357.76</v>
      </c>
      <c r="F454" s="15">
        <v>514.79</v>
      </c>
      <c r="G454" s="15">
        <v>514.79</v>
      </c>
      <c r="H454" s="3"/>
    </row>
    <row r="455" spans="1:8" ht="40.5" customHeight="1">
      <c r="A455" s="27" t="s">
        <v>323</v>
      </c>
      <c r="B455" s="41" t="s">
        <v>324</v>
      </c>
      <c r="C455" s="39"/>
      <c r="D455" s="40">
        <f>D456+D457+D458</f>
        <v>11023.7</v>
      </c>
      <c r="E455" s="40">
        <f>E456+E457+E458</f>
        <v>11023.7</v>
      </c>
      <c r="F455" s="15"/>
      <c r="G455" s="15"/>
      <c r="H455" s="3"/>
    </row>
    <row r="456" spans="1:8" ht="84" customHeight="1">
      <c r="A456" s="27" t="s">
        <v>17</v>
      </c>
      <c r="B456" s="41" t="s">
        <v>324</v>
      </c>
      <c r="C456" s="39">
        <v>100</v>
      </c>
      <c r="D456" s="86">
        <v>8648.1</v>
      </c>
      <c r="E456" s="86">
        <v>8648.1</v>
      </c>
      <c r="F456" s="15"/>
      <c r="G456" s="15"/>
      <c r="H456" s="3"/>
    </row>
    <row r="457" spans="1:8" ht="40.5" customHeight="1">
      <c r="A457" s="27" t="s">
        <v>9</v>
      </c>
      <c r="B457" s="41" t="s">
        <v>324</v>
      </c>
      <c r="C457" s="39">
        <v>200</v>
      </c>
      <c r="D457" s="86">
        <v>2371.4</v>
      </c>
      <c r="E457" s="86">
        <v>2371.4</v>
      </c>
      <c r="F457" s="15"/>
      <c r="G457" s="15"/>
      <c r="H457" s="3"/>
    </row>
    <row r="458" spans="1:8" ht="29.25" customHeight="1">
      <c r="A458" s="27" t="s">
        <v>11</v>
      </c>
      <c r="B458" s="41" t="s">
        <v>324</v>
      </c>
      <c r="C458" s="39">
        <v>800</v>
      </c>
      <c r="D458" s="86">
        <v>4.2</v>
      </c>
      <c r="E458" s="86">
        <v>4.2</v>
      </c>
      <c r="F458" s="15"/>
      <c r="G458" s="15"/>
      <c r="H458" s="3"/>
    </row>
    <row r="459" spans="1:8" ht="63.75" customHeight="1">
      <c r="A459" s="27" t="s">
        <v>111</v>
      </c>
      <c r="B459" s="41" t="s">
        <v>112</v>
      </c>
      <c r="C459" s="39" t="s">
        <v>7</v>
      </c>
      <c r="D459" s="40">
        <f>D460</f>
        <v>0</v>
      </c>
      <c r="E459" s="40">
        <f>E460</f>
        <v>0</v>
      </c>
      <c r="F459" s="15"/>
      <c r="G459" s="15"/>
      <c r="H459" s="3"/>
    </row>
    <row r="460" spans="1:8" ht="39.75" customHeight="1">
      <c r="A460" s="27" t="s">
        <v>9</v>
      </c>
      <c r="B460" s="41" t="s">
        <v>112</v>
      </c>
      <c r="C460" s="39">
        <v>200</v>
      </c>
      <c r="D460" s="40">
        <v>0</v>
      </c>
      <c r="E460" s="40">
        <v>0</v>
      </c>
      <c r="F460" s="15"/>
      <c r="G460" s="15"/>
      <c r="H460" s="3"/>
    </row>
    <row r="461" spans="1:8" ht="39.75" customHeight="1">
      <c r="A461" s="27" t="s">
        <v>244</v>
      </c>
      <c r="B461" s="41" t="s">
        <v>336</v>
      </c>
      <c r="C461" s="39" t="s">
        <v>7</v>
      </c>
      <c r="D461" s="40">
        <f>D462</f>
        <v>100</v>
      </c>
      <c r="E461" s="40">
        <f>E462</f>
        <v>100</v>
      </c>
      <c r="F461" s="15"/>
      <c r="G461" s="15"/>
      <c r="H461" s="3"/>
    </row>
    <row r="462" spans="1:8" ht="36.75" customHeight="1">
      <c r="A462" s="27" t="s">
        <v>9</v>
      </c>
      <c r="B462" s="41" t="s">
        <v>336</v>
      </c>
      <c r="C462" s="39">
        <v>200</v>
      </c>
      <c r="D462" s="40">
        <v>100</v>
      </c>
      <c r="E462" s="40">
        <v>100</v>
      </c>
      <c r="F462" s="15"/>
      <c r="G462" s="15"/>
      <c r="H462" s="3"/>
    </row>
    <row r="463" spans="1:8" ht="40.5" customHeight="1">
      <c r="A463" s="27" t="s">
        <v>337</v>
      </c>
      <c r="B463" s="41" t="s">
        <v>338</v>
      </c>
      <c r="C463" s="39" t="s">
        <v>7</v>
      </c>
      <c r="D463" s="40">
        <f>D464</f>
        <v>159</v>
      </c>
      <c r="E463" s="40">
        <f>E464</f>
        <v>159</v>
      </c>
      <c r="F463" s="15"/>
      <c r="G463" s="15"/>
      <c r="H463" s="3"/>
    </row>
    <row r="464" spans="1:8" ht="39" customHeight="1">
      <c r="A464" s="27" t="s">
        <v>9</v>
      </c>
      <c r="B464" s="41" t="s">
        <v>338</v>
      </c>
      <c r="C464" s="39">
        <v>200</v>
      </c>
      <c r="D464" s="40">
        <f>149+10</f>
        <v>159</v>
      </c>
      <c r="E464" s="40">
        <f>149+10</f>
        <v>159</v>
      </c>
      <c r="F464" s="15"/>
      <c r="G464" s="15"/>
      <c r="H464" s="3"/>
    </row>
    <row r="465" spans="1:8" ht="21.75" customHeight="1">
      <c r="A465" s="26" t="s">
        <v>35</v>
      </c>
      <c r="B465" s="41" t="s">
        <v>113</v>
      </c>
      <c r="C465" s="39" t="s">
        <v>7</v>
      </c>
      <c r="D465" s="40">
        <f>D466+D467</f>
        <v>142.24</v>
      </c>
      <c r="E465" s="40">
        <f>E466+E467</f>
        <v>142.24</v>
      </c>
      <c r="F465" s="15">
        <f>F466</f>
        <v>200</v>
      </c>
      <c r="G465" s="15">
        <f>G466</f>
        <v>200</v>
      </c>
      <c r="H465" s="3"/>
    </row>
    <row r="466" spans="1:8" ht="37.5">
      <c r="A466" s="27" t="s">
        <v>9</v>
      </c>
      <c r="B466" s="41" t="s">
        <v>113</v>
      </c>
      <c r="C466" s="39">
        <v>200</v>
      </c>
      <c r="D466" s="40">
        <v>50</v>
      </c>
      <c r="E466" s="40">
        <v>50</v>
      </c>
      <c r="F466" s="15">
        <f>F467</f>
        <v>200</v>
      </c>
      <c r="G466" s="15">
        <f>G467</f>
        <v>200</v>
      </c>
      <c r="H466" s="3"/>
    </row>
    <row r="467" spans="1:8" ht="18" customHeight="1">
      <c r="A467" s="27" t="s">
        <v>11</v>
      </c>
      <c r="B467" s="41" t="s">
        <v>113</v>
      </c>
      <c r="C467" s="39">
        <v>800</v>
      </c>
      <c r="D467" s="40">
        <v>92.24</v>
      </c>
      <c r="E467" s="40">
        <v>92.24</v>
      </c>
      <c r="F467" s="15">
        <v>200</v>
      </c>
      <c r="G467" s="15">
        <v>200</v>
      </c>
      <c r="H467" s="3"/>
    </row>
    <row r="468" spans="1:8" ht="18" customHeight="1">
      <c r="A468" s="95" t="s">
        <v>436</v>
      </c>
      <c r="B468" s="41" t="s">
        <v>435</v>
      </c>
      <c r="C468" s="39" t="s">
        <v>7</v>
      </c>
      <c r="D468" s="40">
        <f>D469</f>
        <v>1037.47</v>
      </c>
      <c r="E468" s="40">
        <f>E469</f>
        <v>0</v>
      </c>
      <c r="F468" s="15"/>
      <c r="G468" s="15"/>
      <c r="H468" s="3"/>
    </row>
    <row r="469" spans="1:8" ht="18" customHeight="1">
      <c r="A469" s="95" t="s">
        <v>437</v>
      </c>
      <c r="B469" s="41" t="s">
        <v>435</v>
      </c>
      <c r="C469" s="39">
        <v>700</v>
      </c>
      <c r="D469" s="40">
        <v>1037.47</v>
      </c>
      <c r="E469" s="40">
        <v>0</v>
      </c>
      <c r="F469" s="15"/>
      <c r="G469" s="15"/>
      <c r="H469" s="3"/>
    </row>
    <row r="470" spans="1:8" ht="42.75" customHeight="1">
      <c r="A470" s="69" t="s">
        <v>202</v>
      </c>
      <c r="B470" s="41" t="s">
        <v>114</v>
      </c>
      <c r="C470" s="39" t="s">
        <v>7</v>
      </c>
      <c r="D470" s="40">
        <f>D471+D472</f>
        <v>370</v>
      </c>
      <c r="E470" s="40">
        <f>E471+E472</f>
        <v>370</v>
      </c>
      <c r="F470" s="15"/>
      <c r="G470" s="15"/>
      <c r="H470" s="3"/>
    </row>
    <row r="471" spans="1:8" ht="85.5" customHeight="1">
      <c r="A471" s="27" t="s">
        <v>17</v>
      </c>
      <c r="B471" s="41" t="s">
        <v>114</v>
      </c>
      <c r="C471" s="39">
        <v>100</v>
      </c>
      <c r="D471" s="87">
        <v>300</v>
      </c>
      <c r="E471" s="87">
        <v>300</v>
      </c>
      <c r="F471" s="15"/>
      <c r="G471" s="15"/>
      <c r="H471" s="3"/>
    </row>
    <row r="472" spans="1:8" ht="42" customHeight="1">
      <c r="A472" s="27" t="s">
        <v>9</v>
      </c>
      <c r="B472" s="41" t="s">
        <v>114</v>
      </c>
      <c r="C472" s="39">
        <v>200</v>
      </c>
      <c r="D472" s="87">
        <v>70</v>
      </c>
      <c r="E472" s="87">
        <v>70</v>
      </c>
      <c r="F472" s="15"/>
      <c r="G472" s="15"/>
      <c r="H472" s="3"/>
    </row>
    <row r="473" spans="1:8" ht="45.75" customHeight="1">
      <c r="A473" s="27" t="s">
        <v>203</v>
      </c>
      <c r="B473" s="41" t="s">
        <v>115</v>
      </c>
      <c r="C473" s="39" t="s">
        <v>7</v>
      </c>
      <c r="D473" s="40">
        <f>D474</f>
        <v>3</v>
      </c>
      <c r="E473" s="40">
        <f>E474</f>
        <v>3</v>
      </c>
      <c r="F473" s="15"/>
      <c r="G473" s="15"/>
      <c r="H473" s="3"/>
    </row>
    <row r="474" spans="1:8" ht="45.75" customHeight="1">
      <c r="A474" s="27" t="s">
        <v>9</v>
      </c>
      <c r="B474" s="41" t="s">
        <v>115</v>
      </c>
      <c r="C474" s="39">
        <v>200</v>
      </c>
      <c r="D474" s="40">
        <v>3</v>
      </c>
      <c r="E474" s="40">
        <v>3</v>
      </c>
      <c r="F474" s="15"/>
      <c r="G474" s="15"/>
      <c r="H474" s="3"/>
    </row>
    <row r="475" spans="1:8" ht="45.75" customHeight="1">
      <c r="A475" s="27" t="s">
        <v>431</v>
      </c>
      <c r="B475" s="41" t="s">
        <v>432</v>
      </c>
      <c r="C475" s="39" t="s">
        <v>7</v>
      </c>
      <c r="D475" s="40">
        <f>D476</f>
        <v>0</v>
      </c>
      <c r="E475" s="40">
        <f>E476</f>
        <v>0</v>
      </c>
      <c r="F475" s="15"/>
      <c r="G475" s="15"/>
      <c r="H475" s="3"/>
    </row>
    <row r="476" spans="1:8" ht="45.75" customHeight="1">
      <c r="A476" s="94" t="s">
        <v>434</v>
      </c>
      <c r="B476" s="41" t="s">
        <v>433</v>
      </c>
      <c r="C476" s="39" t="s">
        <v>7</v>
      </c>
      <c r="D476" s="93">
        <f>D477</f>
        <v>0</v>
      </c>
      <c r="E476" s="40">
        <f>E477</f>
        <v>0</v>
      </c>
      <c r="F476" s="15"/>
      <c r="G476" s="15"/>
      <c r="H476" s="3"/>
    </row>
    <row r="477" spans="1:8" ht="45.75" customHeight="1">
      <c r="A477" s="94" t="s">
        <v>241</v>
      </c>
      <c r="B477" s="41" t="s">
        <v>433</v>
      </c>
      <c r="C477" s="39">
        <v>400</v>
      </c>
      <c r="D477" s="93">
        <v>0</v>
      </c>
      <c r="E477" s="40">
        <v>0</v>
      </c>
      <c r="F477" s="15"/>
      <c r="G477" s="15"/>
      <c r="H477" s="3"/>
    </row>
    <row r="478" spans="1:8" ht="68.25" customHeight="1">
      <c r="A478" s="50" t="s">
        <v>363</v>
      </c>
      <c r="B478" s="51" t="s">
        <v>364</v>
      </c>
      <c r="C478" s="52" t="s">
        <v>7</v>
      </c>
      <c r="D478" s="53">
        <f>D479</f>
        <v>30</v>
      </c>
      <c r="E478" s="53">
        <f>E479</f>
        <v>30</v>
      </c>
      <c r="F478" s="15"/>
      <c r="G478" s="15"/>
      <c r="H478" s="3"/>
    </row>
    <row r="479" spans="1:8" ht="60.75" customHeight="1">
      <c r="A479" s="27" t="s">
        <v>365</v>
      </c>
      <c r="B479" s="41" t="s">
        <v>366</v>
      </c>
      <c r="C479" s="39" t="s">
        <v>7</v>
      </c>
      <c r="D479" s="40">
        <f>D480</f>
        <v>30</v>
      </c>
      <c r="E479" s="40">
        <f>E480</f>
        <v>30</v>
      </c>
      <c r="F479" s="15"/>
      <c r="G479" s="15"/>
      <c r="H479" s="3"/>
    </row>
    <row r="480" spans="1:8" ht="45.75" customHeight="1">
      <c r="A480" s="27" t="s">
        <v>9</v>
      </c>
      <c r="B480" s="41" t="s">
        <v>366</v>
      </c>
      <c r="C480" s="39">
        <v>200</v>
      </c>
      <c r="D480" s="40">
        <v>30</v>
      </c>
      <c r="E480" s="40">
        <v>30</v>
      </c>
      <c r="F480" s="15"/>
      <c r="G480" s="15"/>
      <c r="H480" s="3"/>
    </row>
    <row r="481" spans="1:8" ht="62.25" customHeight="1">
      <c r="A481" s="61" t="s">
        <v>325</v>
      </c>
      <c r="B481" s="51" t="s">
        <v>116</v>
      </c>
      <c r="C481" s="52" t="s">
        <v>7</v>
      </c>
      <c r="D481" s="53">
        <f>D482</f>
        <v>635</v>
      </c>
      <c r="E481" s="53">
        <f>E482</f>
        <v>635</v>
      </c>
      <c r="F481" s="30"/>
      <c r="G481" s="30"/>
      <c r="H481" s="3"/>
    </row>
    <row r="482" spans="1:8" ht="82.5" customHeight="1">
      <c r="A482" s="42" t="s">
        <v>43</v>
      </c>
      <c r="B482" s="41" t="s">
        <v>185</v>
      </c>
      <c r="C482" s="39" t="s">
        <v>7</v>
      </c>
      <c r="D482" s="40">
        <f>D483</f>
        <v>635</v>
      </c>
      <c r="E482" s="40">
        <f>E483</f>
        <v>635</v>
      </c>
      <c r="F482" s="30"/>
      <c r="G482" s="30"/>
      <c r="H482" s="3"/>
    </row>
    <row r="483" spans="1:8" ht="50.25" customHeight="1">
      <c r="A483" s="5" t="s">
        <v>9</v>
      </c>
      <c r="B483" s="41" t="s">
        <v>185</v>
      </c>
      <c r="C483" s="39">
        <v>200</v>
      </c>
      <c r="D483" s="40">
        <f>138+30+300+95+72</f>
        <v>635</v>
      </c>
      <c r="E483" s="40">
        <f>138+30+300+95+72</f>
        <v>635</v>
      </c>
      <c r="F483" s="30"/>
      <c r="G483" s="30"/>
      <c r="H483" s="3"/>
    </row>
    <row r="484" spans="1:8" ht="43.5" customHeight="1">
      <c r="A484" s="55" t="s">
        <v>326</v>
      </c>
      <c r="B484" s="51" t="s">
        <v>327</v>
      </c>
      <c r="C484" s="52" t="s">
        <v>7</v>
      </c>
      <c r="D484" s="53">
        <f>D485</f>
        <v>50</v>
      </c>
      <c r="E484" s="53">
        <f>E485</f>
        <v>50</v>
      </c>
      <c r="F484" s="30"/>
      <c r="G484" s="30"/>
      <c r="H484" s="3"/>
    </row>
    <row r="485" spans="1:8" ht="61.5" customHeight="1">
      <c r="A485" s="5" t="s">
        <v>186</v>
      </c>
      <c r="B485" s="41" t="s">
        <v>328</v>
      </c>
      <c r="C485" s="52" t="s">
        <v>7</v>
      </c>
      <c r="D485" s="40">
        <f>D486</f>
        <v>50</v>
      </c>
      <c r="E485" s="40">
        <f>E486</f>
        <v>50</v>
      </c>
      <c r="F485" s="30"/>
      <c r="G485" s="30"/>
      <c r="H485" s="3"/>
    </row>
    <row r="486" spans="1:8" ht="48" customHeight="1">
      <c r="A486" s="5" t="s">
        <v>9</v>
      </c>
      <c r="B486" s="41" t="s">
        <v>328</v>
      </c>
      <c r="C486" s="39">
        <v>200</v>
      </c>
      <c r="D486" s="40">
        <v>50</v>
      </c>
      <c r="E486" s="40">
        <v>50</v>
      </c>
      <c r="F486" s="30"/>
      <c r="G486" s="30"/>
      <c r="H486" s="3"/>
    </row>
    <row r="487" spans="1:8" ht="51" customHeight="1">
      <c r="A487" s="55" t="s">
        <v>122</v>
      </c>
      <c r="B487" s="51" t="s">
        <v>123</v>
      </c>
      <c r="C487" s="52" t="s">
        <v>7</v>
      </c>
      <c r="D487" s="53">
        <f>D488</f>
        <v>273.60000000000002</v>
      </c>
      <c r="E487" s="53">
        <f>E488</f>
        <v>273.60000000000002</v>
      </c>
      <c r="F487" s="30"/>
      <c r="G487" s="30"/>
      <c r="H487" s="3"/>
    </row>
    <row r="488" spans="1:8" ht="42" customHeight="1">
      <c r="A488" s="5" t="s">
        <v>187</v>
      </c>
      <c r="B488" s="41" t="s">
        <v>124</v>
      </c>
      <c r="C488" s="39" t="s">
        <v>7</v>
      </c>
      <c r="D488" s="40">
        <f>D489</f>
        <v>273.60000000000002</v>
      </c>
      <c r="E488" s="40">
        <f>E489</f>
        <v>273.60000000000002</v>
      </c>
      <c r="F488" s="30"/>
      <c r="G488" s="30"/>
      <c r="H488" s="3"/>
    </row>
    <row r="489" spans="1:8" ht="47.25" customHeight="1">
      <c r="A489" s="5" t="s">
        <v>9</v>
      </c>
      <c r="B489" s="41" t="s">
        <v>124</v>
      </c>
      <c r="C489" s="39">
        <v>200</v>
      </c>
      <c r="D489" s="40">
        <v>273.60000000000002</v>
      </c>
      <c r="E489" s="40">
        <v>273.60000000000002</v>
      </c>
      <c r="F489" s="30"/>
      <c r="G489" s="30"/>
      <c r="H489" s="3"/>
    </row>
    <row r="490" spans="1:8" ht="44.25" customHeight="1">
      <c r="A490" s="55" t="s">
        <v>331</v>
      </c>
      <c r="B490" s="51" t="s">
        <v>332</v>
      </c>
      <c r="C490" s="52" t="s">
        <v>7</v>
      </c>
      <c r="D490" s="53">
        <f>D491</f>
        <v>13570.5</v>
      </c>
      <c r="E490" s="53">
        <f>E491</f>
        <v>13781.9</v>
      </c>
      <c r="F490" s="30"/>
      <c r="G490" s="30"/>
      <c r="H490" s="3"/>
    </row>
    <row r="491" spans="1:8" ht="40.5" customHeight="1">
      <c r="A491" s="5" t="s">
        <v>333</v>
      </c>
      <c r="B491" s="41" t="s">
        <v>334</v>
      </c>
      <c r="C491" s="39" t="s">
        <v>7</v>
      </c>
      <c r="D491" s="40">
        <f>D492+D493+D494</f>
        <v>13570.5</v>
      </c>
      <c r="E491" s="40">
        <f>E492+E493+E494</f>
        <v>13781.9</v>
      </c>
      <c r="F491" s="30"/>
      <c r="G491" s="30"/>
      <c r="H491" s="3"/>
    </row>
    <row r="492" spans="1:8" ht="87" customHeight="1">
      <c r="A492" s="27" t="s">
        <v>17</v>
      </c>
      <c r="B492" s="41" t="s">
        <v>334</v>
      </c>
      <c r="C492" s="39">
        <v>100</v>
      </c>
      <c r="D492" s="40">
        <v>10800.9</v>
      </c>
      <c r="E492" s="40">
        <v>11002.3</v>
      </c>
      <c r="F492" s="30"/>
      <c r="G492" s="30"/>
      <c r="H492" s="3"/>
    </row>
    <row r="493" spans="1:8" ht="39.75" customHeight="1">
      <c r="A493" s="5" t="s">
        <v>9</v>
      </c>
      <c r="B493" s="41" t="s">
        <v>334</v>
      </c>
      <c r="C493" s="39">
        <v>200</v>
      </c>
      <c r="D493" s="40">
        <v>2489</v>
      </c>
      <c r="E493" s="40">
        <v>2499</v>
      </c>
      <c r="F493" s="30"/>
      <c r="G493" s="30"/>
      <c r="H493" s="3"/>
    </row>
    <row r="494" spans="1:8" ht="25.5" customHeight="1">
      <c r="A494" s="5" t="s">
        <v>11</v>
      </c>
      <c r="B494" s="41" t="s">
        <v>334</v>
      </c>
      <c r="C494" s="39">
        <v>800</v>
      </c>
      <c r="D494" s="40">
        <v>280.60000000000002</v>
      </c>
      <c r="E494" s="40">
        <v>280.60000000000002</v>
      </c>
      <c r="F494" s="30"/>
      <c r="G494" s="30"/>
      <c r="H494" s="3"/>
    </row>
    <row r="495" spans="1:8" ht="19.149999999999999" customHeight="1">
      <c r="A495" s="62" t="s">
        <v>13</v>
      </c>
      <c r="B495" s="63"/>
      <c r="C495" s="63"/>
      <c r="D495" s="64">
        <f>D18+D22+D36+D57+D89+D125+D131+D163+D170+D233+D273+D277+D294+D305+D398+D407+D426+D478+D481+D484+D487+D490+D266</f>
        <v>1550539.08</v>
      </c>
      <c r="E495" s="64">
        <f>E18+E22+E36+E57+E89+E125+E131+E163+E170+E233+E273+E277+E294+E305+E398+E407+E426+E478+E481+E484+E487+E490+E266</f>
        <v>1528168.19</v>
      </c>
      <c r="F495" s="35" t="e">
        <f>F18+F182+F199+#REF!+#REF!+#REF!+#REF!+#REF!+F407+F426+#REF!+#REF!+#REF!</f>
        <v>#REF!</v>
      </c>
      <c r="G495" s="35" t="e">
        <f>G18+G182+G199+#REF!+#REF!+#REF!+#REF!+#REF!+G407+G426+#REF!+#REF!+#REF!</f>
        <v>#REF!</v>
      </c>
      <c r="H495" s="3"/>
    </row>
    <row r="496" spans="1:8" ht="16.899999999999999" customHeight="1">
      <c r="E496" s="4"/>
      <c r="F496" s="4"/>
      <c r="G496" s="4"/>
      <c r="H496" s="3"/>
    </row>
    <row r="497" spans="1:8">
      <c r="A497" s="103" t="s">
        <v>12</v>
      </c>
      <c r="B497" s="104"/>
      <c r="C497" s="104"/>
      <c r="D497" s="104"/>
      <c r="E497" s="104"/>
      <c r="F497" s="104"/>
      <c r="G497" s="104"/>
      <c r="H497" s="3"/>
    </row>
    <row r="498" spans="1:8">
      <c r="H498" s="1"/>
    </row>
  </sheetData>
  <autoFilter ref="A17:K498">
    <filterColumn colId="3"/>
  </autoFilter>
  <mergeCells count="18">
    <mergeCell ref="C15:C16"/>
    <mergeCell ref="F15:G15"/>
    <mergeCell ref="B15:B16"/>
    <mergeCell ref="A10:G10"/>
    <mergeCell ref="E15:E16"/>
    <mergeCell ref="A1:G1"/>
    <mergeCell ref="A4:G4"/>
    <mergeCell ref="A6:G6"/>
    <mergeCell ref="A8:G8"/>
    <mergeCell ref="A9:G9"/>
    <mergeCell ref="A11:E11"/>
    <mergeCell ref="A497:G497"/>
    <mergeCell ref="A2:G2"/>
    <mergeCell ref="A3:G3"/>
    <mergeCell ref="A12:G12"/>
    <mergeCell ref="A5:G5"/>
    <mergeCell ref="A7:G7"/>
    <mergeCell ref="A15:A16"/>
  </mergeCells>
  <phoneticPr fontId="4" type="noConversion"/>
  <pageMargins left="0.39370078740157483" right="0.39370078740157483" top="0.67" bottom="0.78740157480314965" header="0.51181102362204722" footer="0.51181102362204722"/>
  <pageSetup paperSize="9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8</vt:lpstr>
      <vt:lpstr>'Приложение 8'!Заголовки_для_печати</vt:lpstr>
      <vt:lpstr>'Приложение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2018-11-26T14:15:48Z</cp:lastPrinted>
  <dcterms:created xsi:type="dcterms:W3CDTF">2013-10-16T11:38:15Z</dcterms:created>
  <dcterms:modified xsi:type="dcterms:W3CDTF">2018-12-17T12:12:57Z</dcterms:modified>
</cp:coreProperties>
</file>