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ar\Desktop\17 мая оформленные\№ 64 от 17.05.2023 исполнение бюджета 1 кв 2023\"/>
    </mc:Choice>
  </mc:AlternateContent>
  <bookViews>
    <workbookView xWindow="0" yWindow="0" windowWidth="23040" windowHeight="9195"/>
  </bookViews>
  <sheets>
    <sheet name="Лист1" sheetId="1" r:id="rId1"/>
    <sheet name="Лист1 (4)" sheetId="4" r:id="rId2"/>
  </sheets>
  <calcPr calcId="162913" iterate="1"/>
</workbook>
</file>

<file path=xl/calcChain.xml><?xml version="1.0" encoding="utf-8"?>
<calcChain xmlns="http://schemas.openxmlformats.org/spreadsheetml/2006/main">
  <c r="G29" i="1" l="1"/>
  <c r="H29" i="1"/>
  <c r="I29" i="1"/>
  <c r="G88" i="1"/>
  <c r="H88" i="1"/>
  <c r="K88" i="1" s="1"/>
  <c r="I88" i="1"/>
  <c r="M89" i="1"/>
  <c r="L89" i="1"/>
  <c r="K89" i="1"/>
  <c r="J89" i="1"/>
  <c r="L88" i="1"/>
  <c r="I46" i="1"/>
  <c r="G98" i="1"/>
  <c r="H98" i="1"/>
  <c r="I98" i="1"/>
  <c r="G67" i="1"/>
  <c r="H67" i="1"/>
  <c r="I67" i="1"/>
  <c r="I53" i="1"/>
  <c r="I52" i="1" s="1"/>
  <c r="I48" i="1"/>
  <c r="I44" i="1"/>
  <c r="I43" i="1" s="1"/>
  <c r="I40" i="1"/>
  <c r="I38" i="1"/>
  <c r="I36" i="1"/>
  <c r="I24" i="1"/>
  <c r="I19" i="1"/>
  <c r="I17" i="1"/>
  <c r="I15" i="1"/>
  <c r="I115" i="1"/>
  <c r="I113" i="1"/>
  <c r="I111" i="1"/>
  <c r="I108" i="1"/>
  <c r="I106" i="1"/>
  <c r="I104" i="1"/>
  <c r="I102" i="1"/>
  <c r="I100" i="1"/>
  <c r="I96" i="1"/>
  <c r="I94" i="1"/>
  <c r="I92" i="1"/>
  <c r="I90" i="1"/>
  <c r="I86" i="1"/>
  <c r="I84" i="1"/>
  <c r="I82" i="1"/>
  <c r="I80" i="1"/>
  <c r="I77" i="1"/>
  <c r="I75" i="1"/>
  <c r="I73" i="1"/>
  <c r="I71" i="1"/>
  <c r="I69" i="1"/>
  <c r="I65" i="1"/>
  <c r="I63" i="1"/>
  <c r="I60" i="1"/>
  <c r="I59" i="1" s="1"/>
  <c r="G115" i="1"/>
  <c r="G113" i="1"/>
  <c r="G111" i="1"/>
  <c r="G108" i="1"/>
  <c r="G106" i="1"/>
  <c r="G104" i="1"/>
  <c r="G102" i="1"/>
  <c r="G100" i="1"/>
  <c r="G96" i="1"/>
  <c r="G94" i="1"/>
  <c r="G92" i="1"/>
  <c r="G90" i="1"/>
  <c r="G86" i="1"/>
  <c r="G84" i="1"/>
  <c r="G82" i="1"/>
  <c r="G80" i="1"/>
  <c r="G77" i="1"/>
  <c r="G75" i="1"/>
  <c r="G73" i="1"/>
  <c r="G71" i="1"/>
  <c r="G69" i="1"/>
  <c r="G65" i="1"/>
  <c r="G63" i="1"/>
  <c r="G60" i="1"/>
  <c r="G59" i="1" s="1"/>
  <c r="H24" i="1"/>
  <c r="H19" i="1"/>
  <c r="H17" i="1"/>
  <c r="H15" i="1"/>
  <c r="H80" i="1"/>
  <c r="G44" i="1"/>
  <c r="G43" i="1" s="1"/>
  <c r="G40" i="1"/>
  <c r="G36" i="1"/>
  <c r="G24" i="1"/>
  <c r="G19" i="1"/>
  <c r="G15" i="1"/>
  <c r="G17" i="1"/>
  <c r="H38" i="1"/>
  <c r="H84" i="1"/>
  <c r="G79" i="1" l="1"/>
  <c r="J88" i="1"/>
  <c r="I79" i="1"/>
  <c r="M88" i="1"/>
  <c r="I110" i="1"/>
  <c r="M98" i="1"/>
  <c r="I42" i="1"/>
  <c r="G110" i="1"/>
  <c r="J98" i="1"/>
  <c r="K98" i="1"/>
  <c r="L98" i="1"/>
  <c r="I62" i="1"/>
  <c r="G62" i="1"/>
  <c r="I28" i="1"/>
  <c r="J34" i="1"/>
  <c r="K34" i="1"/>
  <c r="H77" i="1"/>
  <c r="M76" i="1"/>
  <c r="K76" i="1"/>
  <c r="J76" i="1"/>
  <c r="H75" i="1"/>
  <c r="K118" i="1"/>
  <c r="J118" i="1"/>
  <c r="M116" i="1"/>
  <c r="K116" i="1"/>
  <c r="J116" i="1"/>
  <c r="M114" i="1"/>
  <c r="L114" i="1"/>
  <c r="K114" i="1"/>
  <c r="J114" i="1"/>
  <c r="M112" i="1"/>
  <c r="L112" i="1"/>
  <c r="K112" i="1"/>
  <c r="J112" i="1"/>
  <c r="M109" i="1"/>
  <c r="L109" i="1"/>
  <c r="K109" i="1"/>
  <c r="J109" i="1"/>
  <c r="M107" i="1"/>
  <c r="L107" i="1"/>
  <c r="K107" i="1"/>
  <c r="J107" i="1"/>
  <c r="M105" i="1"/>
  <c r="L105" i="1"/>
  <c r="K105" i="1"/>
  <c r="J105" i="1"/>
  <c r="M103" i="1"/>
  <c r="L103" i="1"/>
  <c r="K103" i="1"/>
  <c r="J103" i="1"/>
  <c r="M101" i="1"/>
  <c r="L101" i="1"/>
  <c r="K101" i="1"/>
  <c r="J101" i="1"/>
  <c r="M99" i="1"/>
  <c r="L99" i="1"/>
  <c r="K99" i="1"/>
  <c r="J99" i="1"/>
  <c r="M97" i="1"/>
  <c r="L97" i="1"/>
  <c r="K97" i="1"/>
  <c r="J97" i="1"/>
  <c r="M95" i="1"/>
  <c r="L95" i="1"/>
  <c r="K95" i="1"/>
  <c r="J95" i="1"/>
  <c r="M93" i="1"/>
  <c r="L93" i="1"/>
  <c r="K93" i="1"/>
  <c r="J93" i="1"/>
  <c r="M91" i="1"/>
  <c r="L91" i="1"/>
  <c r="K91" i="1"/>
  <c r="J91" i="1"/>
  <c r="M87" i="1"/>
  <c r="L87" i="1"/>
  <c r="K87" i="1"/>
  <c r="J87" i="1"/>
  <c r="M85" i="1"/>
  <c r="L85" i="1"/>
  <c r="K85" i="1"/>
  <c r="J85" i="1"/>
  <c r="M83" i="1"/>
  <c r="L83" i="1"/>
  <c r="K83" i="1"/>
  <c r="J83" i="1"/>
  <c r="M81" i="1"/>
  <c r="L81" i="1"/>
  <c r="K81" i="1"/>
  <c r="J81" i="1"/>
  <c r="M78" i="1"/>
  <c r="L78" i="1"/>
  <c r="K78" i="1"/>
  <c r="J78" i="1"/>
  <c r="M74" i="1"/>
  <c r="L74" i="1"/>
  <c r="K74" i="1"/>
  <c r="J74" i="1"/>
  <c r="M72" i="1"/>
  <c r="L72" i="1"/>
  <c r="K72" i="1"/>
  <c r="J72" i="1"/>
  <c r="M70" i="1"/>
  <c r="L70" i="1"/>
  <c r="K70" i="1"/>
  <c r="J70" i="1"/>
  <c r="M66" i="1"/>
  <c r="L66" i="1"/>
  <c r="K66" i="1"/>
  <c r="J66" i="1"/>
  <c r="M64" i="1"/>
  <c r="L64" i="1"/>
  <c r="K64" i="1"/>
  <c r="J64" i="1"/>
  <c r="M61" i="1"/>
  <c r="L61" i="1"/>
  <c r="K61" i="1"/>
  <c r="J61" i="1"/>
  <c r="M56" i="1"/>
  <c r="L56" i="1"/>
  <c r="K56" i="1"/>
  <c r="J56" i="1"/>
  <c r="M55" i="1"/>
  <c r="L55" i="1"/>
  <c r="K55" i="1"/>
  <c r="J55" i="1"/>
  <c r="M54" i="1"/>
  <c r="K54" i="1"/>
  <c r="J54" i="1"/>
  <c r="M51" i="1"/>
  <c r="L51" i="1"/>
  <c r="K51" i="1"/>
  <c r="J51" i="1"/>
  <c r="K50" i="1"/>
  <c r="K49" i="1"/>
  <c r="M47" i="1"/>
  <c r="K47" i="1"/>
  <c r="J47" i="1"/>
  <c r="M45" i="1"/>
  <c r="L45" i="1"/>
  <c r="K45" i="1"/>
  <c r="J45" i="1"/>
  <c r="M41" i="1"/>
  <c r="L41" i="1"/>
  <c r="K41" i="1"/>
  <c r="J41" i="1"/>
  <c r="K39" i="1"/>
  <c r="J39" i="1"/>
  <c r="M37" i="1"/>
  <c r="L37" i="1"/>
  <c r="K37" i="1"/>
  <c r="J37" i="1"/>
  <c r="M33" i="1"/>
  <c r="K33" i="1"/>
  <c r="J33" i="1"/>
  <c r="M32" i="1"/>
  <c r="L32" i="1"/>
  <c r="K32" i="1"/>
  <c r="J32" i="1"/>
  <c r="M31" i="1"/>
  <c r="L31" i="1"/>
  <c r="K31" i="1"/>
  <c r="J31" i="1"/>
  <c r="M30" i="1"/>
  <c r="L30" i="1"/>
  <c r="K30" i="1"/>
  <c r="J30" i="1"/>
  <c r="M27" i="1"/>
  <c r="L27" i="1"/>
  <c r="K27" i="1"/>
  <c r="J27" i="1"/>
  <c r="M26" i="1"/>
  <c r="L26" i="1"/>
  <c r="K26" i="1"/>
  <c r="J26" i="1"/>
  <c r="M25" i="1"/>
  <c r="L25" i="1"/>
  <c r="K25" i="1"/>
  <c r="J25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8" i="1"/>
  <c r="L18" i="1"/>
  <c r="K18" i="1"/>
  <c r="J18" i="1"/>
  <c r="M16" i="1"/>
  <c r="L16" i="1"/>
  <c r="K16" i="1"/>
  <c r="J16" i="1"/>
  <c r="G38" i="1"/>
  <c r="J94" i="1"/>
  <c r="H48" i="1"/>
  <c r="J50" i="1"/>
  <c r="J49" i="1"/>
  <c r="L111" i="1"/>
  <c r="J108" i="1"/>
  <c r="L106" i="1"/>
  <c r="L104" i="1"/>
  <c r="J102" i="1"/>
  <c r="J100" i="1"/>
  <c r="L96" i="1"/>
  <c r="J92" i="1"/>
  <c r="J90" i="1"/>
  <c r="J86" i="1"/>
  <c r="J84" i="1"/>
  <c r="J82" i="1"/>
  <c r="L80" i="1"/>
  <c r="J73" i="1"/>
  <c r="J71" i="1"/>
  <c r="J69" i="1"/>
  <c r="J65" i="1"/>
  <c r="L40" i="1"/>
  <c r="J36" i="1"/>
  <c r="L24" i="1"/>
  <c r="L19" i="1"/>
  <c r="J17" i="1"/>
  <c r="J15" i="1"/>
  <c r="H46" i="1"/>
  <c r="G46" i="1"/>
  <c r="G42" i="1" s="1"/>
  <c r="H115" i="1"/>
  <c r="H53" i="1"/>
  <c r="H52" i="1" s="1"/>
  <c r="G53" i="1"/>
  <c r="G52" i="1" s="1"/>
  <c r="H44" i="1"/>
  <c r="H43" i="1" s="1"/>
  <c r="H113" i="1"/>
  <c r="H111" i="1"/>
  <c r="H108" i="1"/>
  <c r="H106" i="1"/>
  <c r="K106" i="1" s="1"/>
  <c r="H104" i="1"/>
  <c r="H102" i="1"/>
  <c r="H100" i="1"/>
  <c r="H96" i="1"/>
  <c r="H94" i="1"/>
  <c r="H92" i="1"/>
  <c r="H90" i="1"/>
  <c r="K90" i="1" s="1"/>
  <c r="H86" i="1"/>
  <c r="M86" i="1" s="1"/>
  <c r="H82" i="1"/>
  <c r="M80" i="1"/>
  <c r="H73" i="1"/>
  <c r="H71" i="1"/>
  <c r="H69" i="1"/>
  <c r="H65" i="1"/>
  <c r="H63" i="1"/>
  <c r="H40" i="1"/>
  <c r="H36" i="1"/>
  <c r="H60" i="1"/>
  <c r="H59" i="1" s="1"/>
  <c r="G5" i="4"/>
  <c r="G4" i="4"/>
  <c r="F5" i="4"/>
  <c r="F4" i="4"/>
  <c r="D4" i="4"/>
  <c r="D5" i="4"/>
  <c r="L94" i="1"/>
  <c r="L113" i="1"/>
  <c r="J113" i="1"/>
  <c r="L71" i="1"/>
  <c r="H79" i="1" l="1"/>
  <c r="I58" i="1"/>
  <c r="I57" i="1" s="1"/>
  <c r="I14" i="1"/>
  <c r="G58" i="1"/>
  <c r="G57" i="1" s="1"/>
  <c r="H62" i="1"/>
  <c r="J53" i="1"/>
  <c r="G28" i="1"/>
  <c r="G14" i="1" s="1"/>
  <c r="J63" i="1"/>
  <c r="J77" i="1"/>
  <c r="G6" i="4"/>
  <c r="J40" i="1"/>
  <c r="M71" i="1"/>
  <c r="K104" i="1"/>
  <c r="K113" i="1"/>
  <c r="K65" i="1"/>
  <c r="F6" i="4"/>
  <c r="M111" i="1"/>
  <c r="L29" i="1"/>
  <c r="M73" i="1"/>
  <c r="K108" i="1"/>
  <c r="M106" i="1"/>
  <c r="M96" i="1"/>
  <c r="M94" i="1"/>
  <c r="K94" i="1"/>
  <c r="L82" i="1"/>
  <c r="M82" i="1"/>
  <c r="K69" i="1"/>
  <c r="L69" i="1"/>
  <c r="H42" i="1"/>
  <c r="K38" i="1"/>
  <c r="M115" i="1"/>
  <c r="L108" i="1"/>
  <c r="M108" i="1"/>
  <c r="M100" i="1"/>
  <c r="J96" i="1"/>
  <c r="K92" i="1"/>
  <c r="L77" i="1"/>
  <c r="K77" i="1"/>
  <c r="J60" i="1"/>
  <c r="M40" i="1"/>
  <c r="H28" i="1"/>
  <c r="H14" i="1" s="1"/>
  <c r="K15" i="1"/>
  <c r="L15" i="1"/>
  <c r="K44" i="1"/>
  <c r="M90" i="1"/>
  <c r="K71" i="1"/>
  <c r="K53" i="1"/>
  <c r="J111" i="1"/>
  <c r="K36" i="1"/>
  <c r="M102" i="1"/>
  <c r="M36" i="1"/>
  <c r="J115" i="1"/>
  <c r="L36" i="1"/>
  <c r="M113" i="1"/>
  <c r="K75" i="1"/>
  <c r="G48" i="1"/>
  <c r="J48" i="1" s="1"/>
  <c r="K102" i="1"/>
  <c r="L102" i="1"/>
  <c r="L100" i="1"/>
  <c r="L90" i="1"/>
  <c r="K84" i="1"/>
  <c r="K82" i="1"/>
  <c r="K80" i="1"/>
  <c r="M77" i="1"/>
  <c r="J75" i="1"/>
  <c r="M75" i="1"/>
  <c r="K73" i="1"/>
  <c r="M65" i="1"/>
  <c r="M63" i="1"/>
  <c r="K63" i="1"/>
  <c r="J52" i="1"/>
  <c r="K46" i="1"/>
  <c r="L42" i="1"/>
  <c r="J44" i="1"/>
  <c r="J38" i="1"/>
  <c r="J29" i="1"/>
  <c r="M29" i="1"/>
  <c r="K29" i="1"/>
  <c r="K24" i="1"/>
  <c r="M19" i="1"/>
  <c r="K19" i="1"/>
  <c r="J19" i="1"/>
  <c r="K60" i="1"/>
  <c r="M60" i="1"/>
  <c r="K96" i="1"/>
  <c r="M44" i="1"/>
  <c r="K100" i="1"/>
  <c r="M53" i="1"/>
  <c r="H110" i="1"/>
  <c r="M24" i="1"/>
  <c r="M69" i="1"/>
  <c r="M84" i="1"/>
  <c r="M46" i="1"/>
  <c r="M17" i="1"/>
  <c r="K115" i="1"/>
  <c r="L17" i="1"/>
  <c r="J24" i="1"/>
  <c r="K40" i="1"/>
  <c r="J80" i="1"/>
  <c r="L92" i="1"/>
  <c r="K17" i="1"/>
  <c r="L86" i="1"/>
  <c r="K86" i="1"/>
  <c r="K111" i="1"/>
  <c r="L60" i="1"/>
  <c r="M92" i="1"/>
  <c r="L44" i="1"/>
  <c r="J46" i="1"/>
  <c r="K48" i="1"/>
  <c r="J59" i="1"/>
  <c r="L59" i="1"/>
  <c r="K59" i="1"/>
  <c r="M59" i="1"/>
  <c r="M104" i="1"/>
  <c r="M15" i="1"/>
  <c r="L65" i="1"/>
  <c r="L73" i="1"/>
  <c r="L84" i="1"/>
  <c r="J104" i="1"/>
  <c r="L63" i="1"/>
  <c r="J106" i="1"/>
  <c r="I13" i="1" l="1"/>
  <c r="G13" i="1"/>
  <c r="H58" i="1"/>
  <c r="H57" i="1" s="1"/>
  <c r="H13" i="1" s="1"/>
  <c r="J42" i="1"/>
  <c r="J43" i="1"/>
  <c r="J110" i="1"/>
  <c r="L110" i="1"/>
  <c r="K52" i="1"/>
  <c r="L52" i="1"/>
  <c r="M52" i="1"/>
  <c r="M42" i="1"/>
  <c r="K43" i="1"/>
  <c r="M43" i="1"/>
  <c r="K42" i="1"/>
  <c r="L43" i="1"/>
  <c r="M79" i="1"/>
  <c r="K79" i="1"/>
  <c r="L79" i="1"/>
  <c r="J79" i="1"/>
  <c r="K110" i="1"/>
  <c r="M110" i="1"/>
  <c r="J62" i="1"/>
  <c r="K62" i="1"/>
  <c r="L62" i="1"/>
  <c r="M62" i="1"/>
  <c r="L28" i="1"/>
  <c r="K28" i="1"/>
  <c r="J28" i="1"/>
  <c r="M28" i="1"/>
  <c r="M58" i="1" l="1"/>
  <c r="L58" i="1"/>
  <c r="J58" i="1"/>
  <c r="K58" i="1"/>
  <c r="K57" i="1"/>
  <c r="L14" i="1"/>
  <c r="M14" i="1"/>
  <c r="K14" i="1"/>
  <c r="J14" i="1"/>
  <c r="L13" i="1" l="1"/>
  <c r="M57" i="1"/>
  <c r="L57" i="1"/>
  <c r="J57" i="1"/>
  <c r="J13" i="1" l="1"/>
  <c r="M13" i="1"/>
  <c r="K13" i="1"/>
</calcChain>
</file>

<file path=xl/sharedStrings.xml><?xml version="1.0" encoding="utf-8"?>
<sst xmlns="http://schemas.openxmlformats.org/spreadsheetml/2006/main" count="486" uniqueCount="154">
  <si>
    <t>Нины</t>
  </si>
  <si>
    <t>Правокумское</t>
  </si>
  <si>
    <t>Арендная плата за земли</t>
  </si>
  <si>
    <t>МО</t>
  </si>
  <si>
    <t>Откл. по плану</t>
  </si>
  <si>
    <t>план на 2016</t>
  </si>
  <si>
    <t>Откл. от плана на 2015</t>
  </si>
  <si>
    <t>План на 2015 г. по инф. МО</t>
  </si>
  <si>
    <t>Откл. от плана по инф. МО</t>
  </si>
  <si>
    <t xml:space="preserve">План на 2015 г. </t>
  </si>
  <si>
    <t>Наименование показателей бюджетной классификации</t>
  </si>
  <si>
    <t>Адм.</t>
  </si>
  <si>
    <t>Вид.</t>
  </si>
  <si>
    <t>Эл.</t>
  </si>
  <si>
    <t>Прогр</t>
  </si>
  <si>
    <t>ЭК</t>
  </si>
  <si>
    <t>ВСЕГО</t>
  </si>
  <si>
    <t>Налоговые и неналоговые доходы</t>
  </si>
  <si>
    <t>000</t>
  </si>
  <si>
    <t>00</t>
  </si>
  <si>
    <t>0000</t>
  </si>
  <si>
    <t>Налоги на прибыль, доходы</t>
  </si>
  <si>
    <t>Налог на доходы физических лиц</t>
  </si>
  <si>
    <t>01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</si>
  <si>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</si>
  <si>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</si>
  <si>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</si>
  <si>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 взимаемый в связи с применением упрощенной системы налогообложения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</si>
  <si>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</si>
  <si>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</si>
  <si>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</si>
  <si>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</si>
  <si>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</si>
  <si>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</si>
  <si>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</si>
  <si>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</si>
  <si>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</si>
  <si>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</si>
  <si>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</si>
  <si>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</si>
  <si>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</si>
  <si>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</si>
  <si>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</si>
  <si>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</si>
  <si>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</si>
  <si>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</si>
  <si>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</si>
  <si>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</si>
  <si>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</si>
  <si>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</si>
  <si>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04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</si>
  <si>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</si>
  <si>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</si>
  <si>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11400000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</si>
  <si>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</si>
  <si>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</t>
  </si>
  <si>
    <t>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</si>
  <si>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</si>
  <si>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11406013</t>
  </si>
  <si>
    <t>10</t>
  </si>
  <si>
    <t>430</t>
  </si>
  <si>
    <t>Штрафы, санкции, возмещение ущерба</t>
  </si>
  <si>
    <t xml:space="preserve">Прочие неналоговые доходы </t>
  </si>
  <si>
    <t>Прочие неналоговые доходы бюджетов городских округов (право за размещение нестационарных торговых объектов)</t>
  </si>
  <si>
    <t>Инициативные проекты</t>
  </si>
  <si>
    <t>150</t>
  </si>
  <si>
    <t>Безвозмездные поступления</t>
  </si>
  <si>
    <t>Безвозмездные  поступления  от  других  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</si>
  <si>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</si>
  <si>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</si>
  <si>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</si>
  <si>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</si>
  <si>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</si>
  <si>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</si>
  <si>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</si>
  <si>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</si>
  <si>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</si>
  <si>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</si>
  <si>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</si>
  <si>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</si>
  <si>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</si>
  <si>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</si>
  <si>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</si>
  <si>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</si>
  <si>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</si>
  <si>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</si>
  <si>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</si>
  <si>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</si>
  <si>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</si>
  <si>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</si>
  <si>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</si>
  <si>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</si>
  <si>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</si>
  <si>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</si>
  <si>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</si>
  <si>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</si>
  <si>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</si>
  <si>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</si>
  <si>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</si>
  <si>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Субвенции бюджетам 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</si>
  <si>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</si>
  <si>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</si>
  <si>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</si>
  <si>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 на проведение Всероссийской переписи населения 2021 года</t>
  </si>
  <si>
    <t>Субвенции бюджетам городских округов на проведение Всероссийской переписи населения 2021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</si>
  <si>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</si>
  <si>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осуществление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</si>
  <si>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</si>
  <si>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бюджетам городских округов</t>
  </si>
  <si>
    <t>Иные межбюджетные трансферты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</si>
  <si>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</si>
  <si>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</si>
  <si>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</si>
  <si>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</si>
  <si>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Отклонение</t>
  </si>
  <si>
    <t>% исполнения</t>
  </si>
  <si>
    <t>от первоначально утвержденных назначений</t>
  </si>
  <si>
    <t>от уточненных назначений</t>
  </si>
  <si>
    <t>первонач. утвержден. назначений</t>
  </si>
  <si>
    <t>уточненных назначений</t>
  </si>
  <si>
    <t>Прочие безвозмездные поступления</t>
  </si>
  <si>
    <t>20700000</t>
  </si>
  <si>
    <t>Прочие безвозмездные поступления в бюджеты городских округов</t>
  </si>
  <si>
    <t>20704000</t>
  </si>
  <si>
    <t>Прочие доходы от компенсации затрат бюджетов</t>
  </si>
  <si>
    <t>Невыясненные поступления, зачисляемые в бюджеты городских округов</t>
  </si>
  <si>
    <t xml:space="preserve">Невыясненные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</si>
  <si>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</si>
  <si>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</si>
  <si>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</si>
  <si>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</t>
  </si>
  <si>
    <t>(тыс.руб.)</t>
  </si>
  <si>
    <t>Доходы от сдачи в аренду имущества, составляющего казну городских округов (за исключением земельных участков)</t>
  </si>
  <si>
    <t xml:space="preserve">                            администрации Советского городского округа Ставропольского края</t>
  </si>
  <si>
    <t xml:space="preserve">                            Приложение № 1 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</si>
  <si>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</si>
  <si>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</si>
  <si>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Плата по соглашениям об установлении сервитута, заключенным органами местного самоуправления городских округов</t>
  </si>
  <si>
    <t xml:space="preserve">                            к отчету об исполнении бюджета Советского городского округа                         </t>
  </si>
  <si>
    <t>Субсидии бюджетам городских округов на закупку контейнеров для раздельного накопления твердых коммунальных отходов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</si>
  <si>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</t>
  </si>
  <si>
    <t>Субвенции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</si>
  <si>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Доходы бюджетов городских округов от возврата иными организациями остатков субсидий прошлых лет</t>
  </si>
  <si>
    <t>21800000</t>
  </si>
  <si>
    <t>Доходы местного бюджета Советского городского округа Ставропольского края по кодам видов доходов за 1 квартал 2023 года</t>
  </si>
  <si>
    <t xml:space="preserve">                            Ставропольского края за 1 квартал 2023 года, утвержденному постановлением</t>
  </si>
  <si>
    <t xml:space="preserve">Первоначально утвержденный план на 2023 год  </t>
  </si>
  <si>
    <t>Уточненный план на 2023 год</t>
  </si>
  <si>
    <t>Фактически исполненно на 01.04.2023г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</si>
  <si>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</si>
  <si>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</si>
  <si>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</si>
  <si>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</si>
  <si>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        от "17" мая 2023 г.№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</si>
</sst>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;[Red]\-#,##0.00;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color indexed="0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6" fillId="0" borderId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  <xf numFmtId="0" fontId="3" fillId="0" borderId="0"/>
  </cellStyleXfs>
  <cellXfs count="69">
    <xf numFmtId="0" fontId="0" fillId="0" borderId="0" xfId="0"/>
    <xf numFmtId="0" fontId="2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/>
    <xf numFmtId="0" fontId="2" fillId="0" borderId="8" xfId="0" applyFont="1" applyBorder="1" applyAlignment="1">
      <alignment horizontal="center" wrapText="1"/>
    </xf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0" xfId="0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164" fontId="8" fillId="0" borderId="1" xfId="4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39" fontId="8" fillId="2" borderId="1" xfId="0" applyNumberFormat="1" applyFont="1" applyFill="1" applyBorder="1"/>
    <xf numFmtId="0" fontId="8" fillId="0" borderId="1" xfId="0" applyNumberFormat="1" applyFont="1" applyBorder="1" applyAlignment="1">
      <alignment wrapText="1"/>
    </xf>
    <xf numFmtId="0" fontId="8" fillId="3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right"/>
    </xf>
    <xf numFmtId="39" fontId="8" fillId="0" borderId="1" xfId="0" applyNumberFormat="1" applyFont="1" applyBorder="1"/>
    <xf numFmtId="4" fontId="8" fillId="3" borderId="1" xfId="0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right"/>
    </xf>
    <xf numFmtId="0" fontId="9" fillId="0" borderId="0" xfId="0" applyFont="1" applyAlignment="1">
      <alignment horizontal="center" vertical="justify" wrapText="1"/>
    </xf>
    <xf numFmtId="0" fontId="8" fillId="0" borderId="0" xfId="0" applyFont="1" applyAlignment="1">
      <alignment horizontal="right"/>
    </xf>
    <xf numFmtId="0" fontId="8" fillId="0" borderId="4" xfId="0" applyNumberFormat="1" applyFont="1" applyBorder="1" applyAlignment="1">
      <alignment horizontal="left" wrapText="1"/>
    </xf>
    <xf numFmtId="0" fontId="12" fillId="0" borderId="0" xfId="0" applyFont="1"/>
    <xf numFmtId="0" fontId="11" fillId="0" borderId="0" xfId="0" applyFont="1" applyAlignment="1"/>
    <xf numFmtId="0" fontId="11" fillId="0" borderId="0" xfId="0" applyFont="1"/>
    <xf numFmtId="0" fontId="15" fillId="0" borderId="1" xfId="5" applyNumberFormat="1" applyFont="1" applyFill="1" applyBorder="1" applyAlignment="1" applyProtection="1">
      <alignment wrapText="1"/>
      <protection hidden="1"/>
    </xf>
    <xf numFmtId="0" fontId="15" fillId="2" borderId="1" xfId="5" applyNumberFormat="1" applyFont="1" applyFill="1" applyBorder="1" applyAlignment="1" applyProtection="1">
      <alignment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0" fillId="2" borderId="0" xfId="0" applyFill="1"/>
    <xf numFmtId="0" fontId="8" fillId="0" borderId="14" xfId="0" applyNumberFormat="1" applyFont="1" applyBorder="1" applyAlignment="1">
      <alignment horizontal="left" wrapText="1"/>
    </xf>
    <xf numFmtId="164" fontId="8" fillId="2" borderId="1" xfId="4" applyFont="1" applyFill="1" applyBorder="1" applyAlignment="1">
      <alignment horizontal="right" wrapText="1"/>
    </xf>
    <xf numFmtId="164" fontId="8" fillId="3" borderId="1" xfId="4" applyFont="1" applyFill="1" applyBorder="1" applyAlignment="1">
      <alignment horizontal="right" wrapText="1"/>
    </xf>
    <xf numFmtId="0" fontId="8" fillId="0" borderId="1" xfId="0" applyFont="1" applyBorder="1" applyAlignment="1"/>
    <xf numFmtId="39" fontId="8" fillId="2" borderId="1" xfId="0" applyNumberFormat="1" applyFont="1" applyFill="1" applyBorder="1" applyAlignment="1"/>
    <xf numFmtId="0" fontId="8" fillId="3" borderId="1" xfId="0" applyFont="1" applyFill="1" applyBorder="1" applyAlignment="1"/>
    <xf numFmtId="0" fontId="8" fillId="2" borderId="1" xfId="0" applyFont="1" applyFill="1" applyBorder="1" applyAlignment="1"/>
    <xf numFmtId="165" fontId="16" fillId="0" borderId="15" xfId="6" applyNumberFormat="1" applyFont="1" applyFill="1" applyBorder="1" applyAlignment="1" applyProtection="1">
      <protection hidden="1"/>
    </xf>
    <xf numFmtId="165" fontId="16" fillId="0" borderId="1" xfId="6" applyNumberFormat="1" applyFont="1" applyFill="1" applyBorder="1" applyAlignment="1" applyProtection="1">
      <protection hidden="1"/>
    </xf>
    <xf numFmtId="165" fontId="16" fillId="2" borderId="1" xfId="6" applyNumberFormat="1" applyFont="1" applyFill="1" applyBorder="1" applyAlignment="1" applyProtection="1">
      <protection hidden="1"/>
    </xf>
    <xf numFmtId="0" fontId="11" fillId="0" borderId="0" xfId="0" applyFont="1" applyAlignment="1">
      <alignment horizontal="left"/>
    </xf>
    <xf numFmtId="0" fontId="11" fillId="0" borderId="0" xfId="0" applyFont="1" applyFill="1" applyAlignment="1"/>
    <xf numFmtId="0" fontId="9" fillId="0" borderId="0" xfId="0" applyFont="1" applyFill="1" applyAlignment="1">
      <alignment horizontal="center" vertical="justify" wrapText="1"/>
    </xf>
    <xf numFmtId="0" fontId="0" fillId="0" borderId="0" xfId="0" applyFill="1"/>
    <xf numFmtId="164" fontId="8" fillId="0" borderId="1" xfId="4" applyFont="1" applyFill="1" applyBorder="1" applyAlignment="1">
      <alignment horizontal="right"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3" fillId="2" borderId="0" xfId="0" applyFont="1" applyFill="1" applyAlignment="1"/>
    <xf numFmtId="0" fontId="11" fillId="0" borderId="0" xfId="0" applyFont="1" applyAlignment="1">
      <alignment horizontal="left"/>
    </xf>
    <xf numFmtId="0" fontId="7" fillId="0" borderId="1" xfId="3" applyFont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justify" wrapText="1"/>
    </xf>
    <xf numFmtId="0" fontId="0" fillId="0" borderId="0" xfId="0" applyAlignment="1"/>
    <xf numFmtId="0" fontId="10" fillId="0" borderId="1" xfId="0" applyFont="1" applyBorder="1" applyAlignment="1">
      <alignment horizontal="right" wrapText="1"/>
    </xf>
  </cellXfs>
  <cellStyles count="7">
    <cellStyle name="Normal_Regional Data for IGR" xfId="1"/>
    <cellStyle name="Обычный" xfId="0" builtinId="0"/>
    <cellStyle name="Обычный 2" xfId="5"/>
    <cellStyle name="Обычный 2 10" xfId="2"/>
    <cellStyle name="Обычный 3" xfId="6"/>
    <cellStyle name="Обычный_Лист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tabSelected="1" zoomScalePageLayoutView="70" workbookViewId="0">
      <selection activeCell="G6" sqref="G6:K6"/>
    </sheetView>
  </sheetViews>
  <sheetFormatPr defaultRowHeight="12.75" x14ac:dyDescent="0.2"/>
  <cols>
    <col min="1" max="1" width="41.42578125" customWidth="1"/>
    <col min="2" max="2" width="5" style="19" customWidth="1"/>
    <col min="3" max="3" width="10.140625" customWidth="1"/>
    <col min="4" max="4" width="3.85546875" customWidth="1"/>
    <col min="5" max="5" width="5.5703125" customWidth="1"/>
    <col min="6" max="6" width="4.140625" customWidth="1"/>
    <col min="7" max="7" width="14.5703125" customWidth="1"/>
    <col min="8" max="8" width="15.7109375" customWidth="1"/>
    <col min="9" max="9" width="16.28515625" style="56" customWidth="1"/>
    <col min="10" max="10" width="15.7109375" customWidth="1"/>
    <col min="11" max="11" width="14.5703125" customWidth="1"/>
    <col min="12" max="12" width="10.7109375" customWidth="1"/>
    <col min="13" max="13" width="10.140625" customWidth="1"/>
  </cols>
  <sheetData>
    <row r="1" spans="1:13" ht="14.25" x14ac:dyDescent="0.2">
      <c r="G1" s="59" t="s">
        <v>134</v>
      </c>
      <c r="H1" s="59"/>
      <c r="I1" s="59"/>
      <c r="J1" s="59"/>
      <c r="K1" s="59"/>
      <c r="L1" s="59"/>
      <c r="M1" s="36"/>
    </row>
    <row r="2" spans="1:13" ht="14.25" x14ac:dyDescent="0.2">
      <c r="G2" s="59"/>
      <c r="H2" s="59"/>
      <c r="I2" s="59"/>
      <c r="J2" s="59"/>
      <c r="K2" s="59"/>
      <c r="L2" s="59"/>
      <c r="M2" s="36"/>
    </row>
    <row r="3" spans="1:13" ht="15" x14ac:dyDescent="0.25">
      <c r="G3" s="60" t="s">
        <v>138</v>
      </c>
      <c r="H3" s="60"/>
      <c r="I3" s="60"/>
      <c r="J3" s="60"/>
      <c r="K3" s="60"/>
      <c r="L3" s="60"/>
      <c r="M3" s="60"/>
    </row>
    <row r="4" spans="1:13" ht="15" x14ac:dyDescent="0.25">
      <c r="G4" s="53" t="s">
        <v>145</v>
      </c>
      <c r="H4" s="37"/>
      <c r="I4" s="54"/>
      <c r="J4" s="37"/>
      <c r="K4" s="37"/>
      <c r="L4" s="38"/>
      <c r="M4" s="36"/>
    </row>
    <row r="5" spans="1:13" ht="15" x14ac:dyDescent="0.25">
      <c r="G5" s="61" t="s">
        <v>133</v>
      </c>
      <c r="H5" s="61"/>
      <c r="I5" s="61"/>
      <c r="J5" s="61"/>
      <c r="K5" s="61"/>
      <c r="L5" s="67"/>
      <c r="M5" s="36"/>
    </row>
    <row r="6" spans="1:13" ht="15" x14ac:dyDescent="0.25">
      <c r="G6" s="61" t="s">
        <v>153</v>
      </c>
      <c r="H6" s="61"/>
      <c r="I6" s="61"/>
      <c r="J6" s="61"/>
      <c r="K6" s="61"/>
      <c r="L6" s="38"/>
      <c r="M6" s="36"/>
    </row>
    <row r="7" spans="1:13" ht="15.75" x14ac:dyDescent="0.2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5.75" x14ac:dyDescent="0.2">
      <c r="A8" s="66" t="s">
        <v>144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1:13" ht="15.75" x14ac:dyDescent="0.2">
      <c r="A9" s="33"/>
      <c r="B9" s="33"/>
      <c r="C9" s="33"/>
      <c r="D9" s="33"/>
      <c r="E9" s="33"/>
      <c r="F9" s="33"/>
      <c r="G9" s="33"/>
      <c r="H9" s="33"/>
      <c r="I9" s="55"/>
      <c r="J9" s="33"/>
      <c r="K9" s="33"/>
      <c r="L9" s="33"/>
      <c r="M9" s="33"/>
    </row>
    <row r="10" spans="1:13" x14ac:dyDescent="0.2">
      <c r="M10" s="34" t="s">
        <v>131</v>
      </c>
    </row>
    <row r="11" spans="1:13" ht="13.15" customHeight="1" x14ac:dyDescent="0.2">
      <c r="A11" s="58" t="s">
        <v>10</v>
      </c>
      <c r="B11" s="68" t="s">
        <v>11</v>
      </c>
      <c r="C11" s="58" t="s">
        <v>12</v>
      </c>
      <c r="D11" s="58" t="s">
        <v>13</v>
      </c>
      <c r="E11" s="58" t="s">
        <v>14</v>
      </c>
      <c r="F11" s="58" t="s">
        <v>15</v>
      </c>
      <c r="G11" s="62" t="s">
        <v>146</v>
      </c>
      <c r="H11" s="62" t="s">
        <v>147</v>
      </c>
      <c r="I11" s="63" t="s">
        <v>148</v>
      </c>
      <c r="J11" s="64" t="s">
        <v>114</v>
      </c>
      <c r="K11" s="64"/>
      <c r="L11" s="64" t="s">
        <v>115</v>
      </c>
      <c r="M11" s="64"/>
    </row>
    <row r="12" spans="1:13" s="16" customFormat="1" ht="57" customHeight="1" x14ac:dyDescent="0.2">
      <c r="A12" s="58"/>
      <c r="B12" s="68"/>
      <c r="C12" s="58"/>
      <c r="D12" s="58"/>
      <c r="E12" s="58"/>
      <c r="F12" s="58"/>
      <c r="G12" s="62"/>
      <c r="H12" s="62"/>
      <c r="I12" s="63"/>
      <c r="J12" s="17" t="s">
        <v>116</v>
      </c>
      <c r="K12" s="18" t="s">
        <v>117</v>
      </c>
      <c r="L12" s="17" t="s">
        <v>118</v>
      </c>
      <c r="M12" s="17" t="s">
        <v>119</v>
      </c>
    </row>
    <row r="13" spans="1:13" s="16" customFormat="1" x14ac:dyDescent="0.2">
      <c r="A13" s="20" t="s">
        <v>16</v>
      </c>
      <c r="B13" s="21"/>
      <c r="C13" s="46"/>
      <c r="D13" s="46"/>
      <c r="E13" s="46"/>
      <c r="F13" s="46"/>
      <c r="G13" s="22">
        <f>G14+G57</f>
        <v>2207062.0860000001</v>
      </c>
      <c r="H13" s="22">
        <f>H14+H57</f>
        <v>2211720.46056</v>
      </c>
      <c r="I13" s="57">
        <f>I14+I57</f>
        <v>528681.5234699999</v>
      </c>
      <c r="J13" s="30">
        <f>I13-G13</f>
        <v>-1678380.5625300002</v>
      </c>
      <c r="K13" s="30">
        <f>I13-H13</f>
        <v>-1683038.9370900001</v>
      </c>
      <c r="L13" s="30">
        <f>I13/G13*100</f>
        <v>23.954084790979454</v>
      </c>
      <c r="M13" s="30">
        <f>I13/H13*100</f>
        <v>23.903632167698966</v>
      </c>
    </row>
    <row r="14" spans="1:13" s="16" customFormat="1" x14ac:dyDescent="0.2">
      <c r="A14" s="23" t="s">
        <v>17</v>
      </c>
      <c r="B14" s="24" t="s">
        <v>18</v>
      </c>
      <c r="C14" s="46">
        <v>10000000</v>
      </c>
      <c r="D14" s="24" t="s">
        <v>19</v>
      </c>
      <c r="E14" s="24" t="s">
        <v>20</v>
      </c>
      <c r="F14" s="24" t="s">
        <v>18</v>
      </c>
      <c r="G14" s="22">
        <f>G15+G17+G19+G24+G27+G28+G40+G42+G51+G52</f>
        <v>733789.50800000003</v>
      </c>
      <c r="H14" s="22">
        <f>H15+H17+H19+H24+H27+H28+H40+H42+H51+H52+H48</f>
        <v>734403.01800000004</v>
      </c>
      <c r="I14" s="57">
        <f>I15+I17+I19+I24+I27+I28+I40+I42+I51+I52+I48</f>
        <v>140796.283</v>
      </c>
      <c r="J14" s="30">
        <f t="shared" ref="J14:J83" si="0">I14-G14</f>
        <v>-592993.22500000009</v>
      </c>
      <c r="K14" s="30">
        <f t="shared" ref="K14:K83" si="1">I14-H14</f>
        <v>-593606.7350000001</v>
      </c>
      <c r="L14" s="30">
        <f t="shared" ref="L14:L83" si="2">I14/G14*100</f>
        <v>19.187557394183948</v>
      </c>
      <c r="M14" s="30">
        <f t="shared" ref="M14:M83" si="3">I14/H14*100</f>
        <v>19.171528377352065</v>
      </c>
    </row>
    <row r="15" spans="1:13" s="16" customFormat="1" x14ac:dyDescent="0.2">
      <c r="A15" s="23" t="s">
        <v>21</v>
      </c>
      <c r="B15" s="24" t="s">
        <v>18</v>
      </c>
      <c r="C15" s="46">
        <v>10100000</v>
      </c>
      <c r="D15" s="24" t="s">
        <v>19</v>
      </c>
      <c r="E15" s="24" t="s">
        <v>20</v>
      </c>
      <c r="F15" s="24" t="s">
        <v>18</v>
      </c>
      <c r="G15" s="22">
        <f>G16</f>
        <v>491411</v>
      </c>
      <c r="H15" s="22">
        <f>H16</f>
        <v>491411</v>
      </c>
      <c r="I15" s="57">
        <f>I16</f>
        <v>81759.844299999997</v>
      </c>
      <c r="J15" s="30">
        <f t="shared" si="0"/>
        <v>-409651.1557</v>
      </c>
      <c r="K15" s="30">
        <f t="shared" si="1"/>
        <v>-409651.1557</v>
      </c>
      <c r="L15" s="30">
        <f t="shared" si="2"/>
        <v>16.637772516284738</v>
      </c>
      <c r="M15" s="30">
        <f t="shared" si="3"/>
        <v>16.637772516284738</v>
      </c>
    </row>
    <row r="16" spans="1:13" s="16" customFormat="1" x14ac:dyDescent="0.2">
      <c r="A16" s="23" t="s">
        <v>22</v>
      </c>
      <c r="B16" s="24" t="s">
        <v>18</v>
      </c>
      <c r="C16" s="46">
        <v>10102000</v>
      </c>
      <c r="D16" s="24" t="s">
        <v>23</v>
      </c>
      <c r="E16" s="24" t="s">
        <v>20</v>
      </c>
      <c r="F16" s="46">
        <v>110</v>
      </c>
      <c r="G16" s="50">
        <v>491411</v>
      </c>
      <c r="H16" s="50">
        <v>491411</v>
      </c>
      <c r="I16" s="50">
        <v>81759.844299999997</v>
      </c>
      <c r="J16" s="30">
        <f t="shared" si="0"/>
        <v>-409651.1557</v>
      </c>
      <c r="K16" s="30">
        <f t="shared" si="1"/>
        <v>-409651.1557</v>
      </c>
      <c r="L16" s="30">
        <f t="shared" si="2"/>
        <v>16.637772516284738</v>
      </c>
      <c r="M16" s="30">
        <f t="shared" si="3"/>
        <v>16.637772516284738</v>
      </c>
    </row>
    <row r="17" spans="1:13" s="16" customFormat="1" ht="12.4" customHeight="1" x14ac:dyDescent="0.2">
      <c r="A17" s="23" t="s">
        <v>24</v>
      </c>
      <c r="B17" s="24" t="s">
        <v>18</v>
      </c>
      <c r="C17" s="46">
        <v>10300000</v>
      </c>
      <c r="D17" s="24" t="s">
        <v>19</v>
      </c>
      <c r="E17" s="24" t="s">
        <v>20</v>
      </c>
      <c r="F17" s="24" t="s">
        <v>18</v>
      </c>
      <c r="G17" s="22">
        <f>G18</f>
        <v>27148.7</v>
      </c>
      <c r="H17" s="22">
        <f>H18</f>
        <v>27148.7</v>
      </c>
      <c r="I17" s="57">
        <f>I18</f>
        <v>7299.12961</v>
      </c>
      <c r="J17" s="30">
        <f t="shared" si="0"/>
        <v>-19849.570390000001</v>
      </c>
      <c r="K17" s="30">
        <f t="shared" si="1"/>
        <v>-19849.570390000001</v>
      </c>
      <c r="L17" s="30">
        <f t="shared" si="2"/>
        <v>26.885742632243904</v>
      </c>
      <c r="M17" s="30">
        <f t="shared" si="3"/>
        <v>26.885742632243904</v>
      </c>
    </row>
    <row r="18" spans="1:13" s="16" customFormat="1" ht="37.5" customHeight="1" x14ac:dyDescent="0.2">
      <c r="A18" s="23" t="s">
        <v>25</v>
      </c>
      <c r="B18" s="24" t="s">
        <v>18</v>
      </c>
      <c r="C18" s="46">
        <v>10302000</v>
      </c>
      <c r="D18" s="24" t="s">
        <v>23</v>
      </c>
      <c r="E18" s="24" t="s">
        <v>20</v>
      </c>
      <c r="F18" s="46">
        <v>110</v>
      </c>
      <c r="G18" s="50">
        <v>27148.7</v>
      </c>
      <c r="H18" s="50">
        <v>27148.7</v>
      </c>
      <c r="I18" s="50">
        <v>7299.12961</v>
      </c>
      <c r="J18" s="30">
        <f t="shared" si="0"/>
        <v>-19849.570390000001</v>
      </c>
      <c r="K18" s="30">
        <f t="shared" si="1"/>
        <v>-19849.570390000001</v>
      </c>
      <c r="L18" s="30">
        <f t="shared" si="2"/>
        <v>26.885742632243904</v>
      </c>
      <c r="M18" s="30">
        <f t="shared" si="3"/>
        <v>26.885742632243904</v>
      </c>
    </row>
    <row r="19" spans="1:13" s="16" customFormat="1" x14ac:dyDescent="0.2">
      <c r="A19" s="23" t="s">
        <v>26</v>
      </c>
      <c r="B19" s="24" t="s">
        <v>18</v>
      </c>
      <c r="C19" s="46">
        <v>10500000</v>
      </c>
      <c r="D19" s="24" t="s">
        <v>19</v>
      </c>
      <c r="E19" s="24" t="s">
        <v>20</v>
      </c>
      <c r="F19" s="24" t="s">
        <v>18</v>
      </c>
      <c r="G19" s="22">
        <f>G20+G21+G22+G23</f>
        <v>48157.994879999998</v>
      </c>
      <c r="H19" s="22">
        <f>H20+H21+H22+H23</f>
        <v>48157.994879999998</v>
      </c>
      <c r="I19" s="57">
        <f>I20+I21+I22+I23</f>
        <v>19590.016380000001</v>
      </c>
      <c r="J19" s="30">
        <f t="shared" si="0"/>
        <v>-28567.978499999997</v>
      </c>
      <c r="K19" s="30">
        <f t="shared" si="1"/>
        <v>-28567.978499999997</v>
      </c>
      <c r="L19" s="30">
        <f t="shared" si="2"/>
        <v>40.678637947477604</v>
      </c>
      <c r="M19" s="30">
        <f t="shared" si="3"/>
        <v>40.678637947477604</v>
      </c>
    </row>
    <row r="20" spans="1:13" s="16" customFormat="1" ht="22.7" customHeight="1" x14ac:dyDescent="0.2">
      <c r="A20" s="23" t="s">
        <v>27</v>
      </c>
      <c r="B20" s="24" t="s">
        <v>18</v>
      </c>
      <c r="C20" s="46">
        <v>10501000</v>
      </c>
      <c r="D20" s="24" t="s">
        <v>28</v>
      </c>
      <c r="E20" s="24" t="s">
        <v>20</v>
      </c>
      <c r="F20" s="46">
        <v>110</v>
      </c>
      <c r="G20" s="50">
        <v>14640.99488</v>
      </c>
      <c r="H20" s="50">
        <v>14640.99488</v>
      </c>
      <c r="I20" s="50">
        <v>2242.9556299999999</v>
      </c>
      <c r="J20" s="30">
        <f t="shared" si="0"/>
        <v>-12398.03925</v>
      </c>
      <c r="K20" s="30">
        <f t="shared" si="1"/>
        <v>-12398.03925</v>
      </c>
      <c r="L20" s="30">
        <f t="shared" si="2"/>
        <v>15.31969410810968</v>
      </c>
      <c r="M20" s="30">
        <f t="shared" si="3"/>
        <v>15.31969410810968</v>
      </c>
    </row>
    <row r="21" spans="1:13" s="16" customFormat="1" ht="25.5" x14ac:dyDescent="0.2">
      <c r="A21" s="23" t="s">
        <v>29</v>
      </c>
      <c r="B21" s="24" t="s">
        <v>18</v>
      </c>
      <c r="C21" s="46">
        <v>10502000</v>
      </c>
      <c r="D21" s="24" t="s">
        <v>28</v>
      </c>
      <c r="E21" s="24" t="s">
        <v>20</v>
      </c>
      <c r="F21" s="46">
        <v>110</v>
      </c>
      <c r="G21" s="51">
        <v>10</v>
      </c>
      <c r="H21" s="51">
        <v>10</v>
      </c>
      <c r="I21" s="50">
        <v>-73.055869999999999</v>
      </c>
      <c r="J21" s="30">
        <f t="shared" si="0"/>
        <v>-83.055869999999999</v>
      </c>
      <c r="K21" s="30">
        <f t="shared" si="1"/>
        <v>-83.055869999999999</v>
      </c>
      <c r="L21" s="30">
        <f t="shared" si="2"/>
        <v>-730.55870000000004</v>
      </c>
      <c r="M21" s="30">
        <f t="shared" si="3"/>
        <v>-730.55870000000004</v>
      </c>
    </row>
    <row r="22" spans="1:13" s="16" customFormat="1" x14ac:dyDescent="0.2">
      <c r="A22" s="23" t="s">
        <v>30</v>
      </c>
      <c r="B22" s="24" t="s">
        <v>18</v>
      </c>
      <c r="C22" s="46">
        <v>10503000</v>
      </c>
      <c r="D22" s="24" t="s">
        <v>23</v>
      </c>
      <c r="E22" s="24" t="s">
        <v>20</v>
      </c>
      <c r="F22" s="46">
        <v>110</v>
      </c>
      <c r="G22" s="51">
        <v>27242</v>
      </c>
      <c r="H22" s="51">
        <v>27242</v>
      </c>
      <c r="I22" s="50">
        <v>17566.39718</v>
      </c>
      <c r="J22" s="30">
        <f t="shared" si="0"/>
        <v>-9675.6028200000001</v>
      </c>
      <c r="K22" s="30">
        <f t="shared" si="1"/>
        <v>-9675.6028200000001</v>
      </c>
      <c r="L22" s="30">
        <f t="shared" si="2"/>
        <v>64.482773584905658</v>
      </c>
      <c r="M22" s="30">
        <f t="shared" si="3"/>
        <v>64.482773584905658</v>
      </c>
    </row>
    <row r="23" spans="1:13" s="16" customFormat="1" ht="25.5" x14ac:dyDescent="0.2">
      <c r="A23" s="23" t="s">
        <v>31</v>
      </c>
      <c r="B23" s="24" t="s">
        <v>18</v>
      </c>
      <c r="C23" s="46">
        <v>10504000</v>
      </c>
      <c r="D23" s="24" t="s">
        <v>28</v>
      </c>
      <c r="E23" s="24" t="s">
        <v>20</v>
      </c>
      <c r="F23" s="46">
        <v>110</v>
      </c>
      <c r="G23" s="51">
        <v>6265</v>
      </c>
      <c r="H23" s="51">
        <v>6265</v>
      </c>
      <c r="I23" s="50">
        <v>-146.28056000000001</v>
      </c>
      <c r="J23" s="30">
        <f t="shared" si="0"/>
        <v>-6411.2805600000002</v>
      </c>
      <c r="K23" s="30">
        <f t="shared" si="1"/>
        <v>-6411.2805600000002</v>
      </c>
      <c r="L23" s="30">
        <f t="shared" si="2"/>
        <v>-2.3348852354349563</v>
      </c>
      <c r="M23" s="30">
        <f t="shared" si="3"/>
        <v>-2.3348852354349563</v>
      </c>
    </row>
    <row r="24" spans="1:13" x14ac:dyDescent="0.2">
      <c r="A24" s="23" t="s">
        <v>32</v>
      </c>
      <c r="B24" s="24" t="s">
        <v>18</v>
      </c>
      <c r="C24" s="46">
        <v>10600000</v>
      </c>
      <c r="D24" s="24" t="s">
        <v>19</v>
      </c>
      <c r="E24" s="24" t="s">
        <v>20</v>
      </c>
      <c r="F24" s="24" t="s">
        <v>18</v>
      </c>
      <c r="G24" s="22">
        <f>G25+G26</f>
        <v>77154</v>
      </c>
      <c r="H24" s="22">
        <f>H25+H26</f>
        <v>77154</v>
      </c>
      <c r="I24" s="57">
        <f>I25+I26</f>
        <v>7051.5194899999997</v>
      </c>
      <c r="J24" s="30">
        <f t="shared" si="0"/>
        <v>-70102.480509999994</v>
      </c>
      <c r="K24" s="30">
        <f t="shared" si="1"/>
        <v>-70102.480509999994</v>
      </c>
      <c r="L24" s="30">
        <f t="shared" si="2"/>
        <v>9.1395384425953274</v>
      </c>
      <c r="M24" s="30">
        <f t="shared" si="3"/>
        <v>9.1395384425953274</v>
      </c>
    </row>
    <row r="25" spans="1:13" x14ac:dyDescent="0.2">
      <c r="A25" s="23" t="s">
        <v>33</v>
      </c>
      <c r="B25" s="24" t="s">
        <v>18</v>
      </c>
      <c r="C25" s="46">
        <v>10601000</v>
      </c>
      <c r="D25" s="24" t="s">
        <v>19</v>
      </c>
      <c r="E25" s="24" t="s">
        <v>20</v>
      </c>
      <c r="F25" s="46">
        <v>110</v>
      </c>
      <c r="G25" s="50">
        <v>16044</v>
      </c>
      <c r="H25" s="50">
        <v>16044</v>
      </c>
      <c r="I25" s="50">
        <v>1611.9470799999999</v>
      </c>
      <c r="J25" s="30">
        <f t="shared" si="0"/>
        <v>-14432.05292</v>
      </c>
      <c r="K25" s="30">
        <f t="shared" si="1"/>
        <v>-14432.05292</v>
      </c>
      <c r="L25" s="30">
        <f t="shared" si="2"/>
        <v>10.04703989030167</v>
      </c>
      <c r="M25" s="30">
        <f t="shared" si="3"/>
        <v>10.04703989030167</v>
      </c>
    </row>
    <row r="26" spans="1:13" x14ac:dyDescent="0.2">
      <c r="A26" s="23" t="s">
        <v>34</v>
      </c>
      <c r="B26" s="24" t="s">
        <v>18</v>
      </c>
      <c r="C26" s="46">
        <v>10606000</v>
      </c>
      <c r="D26" s="24" t="s">
        <v>19</v>
      </c>
      <c r="E26" s="24" t="s">
        <v>20</v>
      </c>
      <c r="F26" s="46">
        <v>110</v>
      </c>
      <c r="G26" s="50">
        <v>61110</v>
      </c>
      <c r="H26" s="50">
        <v>61110</v>
      </c>
      <c r="I26" s="50">
        <v>5439.5724099999998</v>
      </c>
      <c r="J26" s="30">
        <f t="shared" si="0"/>
        <v>-55670.427589999999</v>
      </c>
      <c r="K26" s="30">
        <f t="shared" si="1"/>
        <v>-55670.427589999999</v>
      </c>
      <c r="L26" s="30">
        <f t="shared" si="2"/>
        <v>8.9012803305514652</v>
      </c>
      <c r="M26" s="30">
        <f t="shared" si="3"/>
        <v>8.9012803305514652</v>
      </c>
    </row>
    <row r="27" spans="1:13" x14ac:dyDescent="0.2">
      <c r="A27" s="23" t="s">
        <v>35</v>
      </c>
      <c r="B27" s="24" t="s">
        <v>18</v>
      </c>
      <c r="C27" s="46">
        <v>10800000</v>
      </c>
      <c r="D27" s="24" t="s">
        <v>19</v>
      </c>
      <c r="E27" s="24" t="s">
        <v>20</v>
      </c>
      <c r="F27" s="24" t="s">
        <v>18</v>
      </c>
      <c r="G27" s="50">
        <v>6888</v>
      </c>
      <c r="H27" s="50">
        <v>6888</v>
      </c>
      <c r="I27" s="50">
        <v>1448.9858999999999</v>
      </c>
      <c r="J27" s="30">
        <f t="shared" si="0"/>
        <v>-5439.0141000000003</v>
      </c>
      <c r="K27" s="30">
        <f t="shared" si="1"/>
        <v>-5439.0141000000003</v>
      </c>
      <c r="L27" s="30">
        <f t="shared" si="2"/>
        <v>21.036380662020903</v>
      </c>
      <c r="M27" s="30">
        <f t="shared" si="3"/>
        <v>21.036380662020903</v>
      </c>
    </row>
    <row r="28" spans="1:13" ht="38.25" x14ac:dyDescent="0.2">
      <c r="A28" s="23" t="s">
        <v>36</v>
      </c>
      <c r="B28" s="24" t="s">
        <v>18</v>
      </c>
      <c r="C28" s="46">
        <v>11100000</v>
      </c>
      <c r="D28" s="24" t="s">
        <v>19</v>
      </c>
      <c r="E28" s="24" t="s">
        <v>20</v>
      </c>
      <c r="F28" s="24" t="s">
        <v>18</v>
      </c>
      <c r="G28" s="22">
        <f>G29+G36+G38</f>
        <v>28803.68</v>
      </c>
      <c r="H28" s="22">
        <f>H29+H36+H38</f>
        <v>28803.68</v>
      </c>
      <c r="I28" s="57">
        <f>I29+I36+I38</f>
        <v>6968.3220899999997</v>
      </c>
      <c r="J28" s="30">
        <f t="shared" si="0"/>
        <v>-21835.357909999999</v>
      </c>
      <c r="K28" s="30">
        <f t="shared" si="1"/>
        <v>-21835.357909999999</v>
      </c>
      <c r="L28" s="30">
        <f t="shared" si="2"/>
        <v>24.192471552246101</v>
      </c>
      <c r="M28" s="30">
        <f t="shared" si="3"/>
        <v>24.192471552246101</v>
      </c>
    </row>
    <row r="29" spans="1:13" ht="49.7" customHeight="1" x14ac:dyDescent="0.2">
      <c r="A29" s="23" t="s">
        <v>37</v>
      </c>
      <c r="B29" s="24" t="s">
        <v>18</v>
      </c>
      <c r="C29" s="46">
        <v>11105000</v>
      </c>
      <c r="D29" s="24" t="s">
        <v>19</v>
      </c>
      <c r="E29" s="24" t="s">
        <v>20</v>
      </c>
      <c r="F29" s="46">
        <v>120</v>
      </c>
      <c r="G29" s="44">
        <f>G30+G31+G32+G33+G34+G35</f>
        <v>28742.35</v>
      </c>
      <c r="H29" s="44">
        <f>H30+H31+H32+H33+H34+H35</f>
        <v>28742.35</v>
      </c>
      <c r="I29" s="57">
        <f>I30+I31+I32+I33+I34+I35</f>
        <v>6960.57762</v>
      </c>
      <c r="J29" s="30">
        <f t="shared" si="0"/>
        <v>-21781.772379999999</v>
      </c>
      <c r="K29" s="30">
        <f t="shared" si="1"/>
        <v>-21781.772379999999</v>
      </c>
      <c r="L29" s="30">
        <f t="shared" si="2"/>
        <v>24.217148632592675</v>
      </c>
      <c r="M29" s="30">
        <f t="shared" si="3"/>
        <v>24.217148632592675</v>
      </c>
    </row>
    <row r="30" spans="1:13" ht="48" customHeight="1" x14ac:dyDescent="0.2">
      <c r="A30" s="23" t="s">
        <v>39</v>
      </c>
      <c r="B30" s="24" t="s">
        <v>18</v>
      </c>
      <c r="C30" s="46">
        <v>11105010</v>
      </c>
      <c r="D30" s="24" t="s">
        <v>19</v>
      </c>
      <c r="E30" s="24" t="s">
        <v>20</v>
      </c>
      <c r="F30" s="46">
        <v>120</v>
      </c>
      <c r="G30" s="50">
        <v>23185</v>
      </c>
      <c r="H30" s="50">
        <v>23185</v>
      </c>
      <c r="I30" s="50">
        <v>5815.6578</v>
      </c>
      <c r="J30" s="30">
        <f t="shared" si="0"/>
        <v>-17369.342199999999</v>
      </c>
      <c r="K30" s="30">
        <f t="shared" si="1"/>
        <v>-17369.342199999999</v>
      </c>
      <c r="L30" s="30">
        <f t="shared" si="2"/>
        <v>25.083708432175978</v>
      </c>
      <c r="M30" s="30">
        <f t="shared" si="3"/>
        <v>25.083708432175978</v>
      </c>
    </row>
    <row r="31" spans="1:13" ht="89.25" x14ac:dyDescent="0.2">
      <c r="A31" s="23" t="s">
        <v>40</v>
      </c>
      <c r="B31" s="24" t="s">
        <v>18</v>
      </c>
      <c r="C31" s="46">
        <v>11105020</v>
      </c>
      <c r="D31" s="24" t="s">
        <v>19</v>
      </c>
      <c r="E31" s="24" t="s">
        <v>20</v>
      </c>
      <c r="F31" s="46">
        <v>120</v>
      </c>
      <c r="G31" s="50">
        <v>4414</v>
      </c>
      <c r="H31" s="50">
        <v>4414</v>
      </c>
      <c r="I31" s="50">
        <v>819.89206999999999</v>
      </c>
      <c r="J31" s="30">
        <f t="shared" si="0"/>
        <v>-3594.1079300000001</v>
      </c>
      <c r="K31" s="30">
        <f t="shared" si="1"/>
        <v>-3594.1079300000001</v>
      </c>
      <c r="L31" s="30">
        <f t="shared" si="2"/>
        <v>18.574809016764839</v>
      </c>
      <c r="M31" s="30">
        <f t="shared" si="3"/>
        <v>18.574809016764839</v>
      </c>
    </row>
    <row r="32" spans="1:13" ht="89.25" x14ac:dyDescent="0.2">
      <c r="A32" s="23" t="s">
        <v>41</v>
      </c>
      <c r="B32" s="24" t="s">
        <v>18</v>
      </c>
      <c r="C32" s="46">
        <v>11105030</v>
      </c>
      <c r="D32" s="24" t="s">
        <v>19</v>
      </c>
      <c r="E32" s="24" t="s">
        <v>20</v>
      </c>
      <c r="F32" s="46">
        <v>120</v>
      </c>
      <c r="G32" s="50">
        <v>282.87</v>
      </c>
      <c r="H32" s="50">
        <v>282.87</v>
      </c>
      <c r="I32" s="50">
        <v>57.276780000000002</v>
      </c>
      <c r="J32" s="30">
        <f t="shared" si="0"/>
        <v>-225.59322</v>
      </c>
      <c r="K32" s="30">
        <f t="shared" si="1"/>
        <v>-225.59322</v>
      </c>
      <c r="L32" s="30">
        <f t="shared" si="2"/>
        <v>20.248446282744727</v>
      </c>
      <c r="M32" s="30">
        <f t="shared" si="3"/>
        <v>20.248446282744727</v>
      </c>
    </row>
    <row r="33" spans="1:13" ht="38.25" x14ac:dyDescent="0.2">
      <c r="A33" s="35" t="s">
        <v>132</v>
      </c>
      <c r="B33" s="24" t="s">
        <v>18</v>
      </c>
      <c r="C33" s="46">
        <v>11105074</v>
      </c>
      <c r="D33" s="24" t="s">
        <v>19</v>
      </c>
      <c r="E33" s="24" t="s">
        <v>20</v>
      </c>
      <c r="F33" s="46">
        <v>120</v>
      </c>
      <c r="G33" s="50">
        <v>860.48</v>
      </c>
      <c r="H33" s="50">
        <v>860.48</v>
      </c>
      <c r="I33" s="50">
        <v>267.73500999999999</v>
      </c>
      <c r="J33" s="30">
        <f t="shared" si="0"/>
        <v>-592.74499000000003</v>
      </c>
      <c r="K33" s="30">
        <f t="shared" si="1"/>
        <v>-592.74499000000003</v>
      </c>
      <c r="L33" s="30"/>
      <c r="M33" s="30">
        <f t="shared" si="3"/>
        <v>31.114611612123465</v>
      </c>
    </row>
    <row r="34" spans="1:13" ht="23.25" hidden="1" customHeight="1" x14ac:dyDescent="0.2">
      <c r="A34" s="43" t="s">
        <v>137</v>
      </c>
      <c r="B34" s="24" t="s">
        <v>18</v>
      </c>
      <c r="C34" s="46">
        <v>11105312</v>
      </c>
      <c r="D34" s="24" t="s">
        <v>19</v>
      </c>
      <c r="E34" s="24" t="s">
        <v>20</v>
      </c>
      <c r="F34" s="46">
        <v>120</v>
      </c>
      <c r="G34" s="31"/>
      <c r="H34" s="45">
        <v>0</v>
      </c>
      <c r="I34" s="57">
        <v>0</v>
      </c>
      <c r="J34" s="30">
        <f t="shared" si="0"/>
        <v>0</v>
      </c>
      <c r="K34" s="30">
        <f t="shared" si="1"/>
        <v>0</v>
      </c>
      <c r="L34" s="30"/>
      <c r="M34" s="30"/>
    </row>
    <row r="35" spans="1:13" ht="82.5" customHeight="1" x14ac:dyDescent="0.2">
      <c r="A35" s="43" t="s">
        <v>140</v>
      </c>
      <c r="B35" s="24" t="s">
        <v>18</v>
      </c>
      <c r="C35" s="46">
        <v>11105324</v>
      </c>
      <c r="D35" s="24" t="s">
        <v>19</v>
      </c>
      <c r="E35" s="24" t="s">
        <v>20</v>
      </c>
      <c r="F35" s="46">
        <v>120</v>
      </c>
      <c r="G35" s="31">
        <v>0</v>
      </c>
      <c r="H35" s="45">
        <v>0</v>
      </c>
      <c r="I35" s="57">
        <v>1.5959999999999998E-2</v>
      </c>
      <c r="J35" s="30"/>
      <c r="K35" s="30"/>
      <c r="L35" s="30"/>
      <c r="M35" s="30"/>
    </row>
    <row r="36" spans="1:13" ht="25.5" x14ac:dyDescent="0.2">
      <c r="A36" s="23" t="s">
        <v>42</v>
      </c>
      <c r="B36" s="24" t="s">
        <v>18</v>
      </c>
      <c r="C36" s="46">
        <v>11107000</v>
      </c>
      <c r="D36" s="24" t="s">
        <v>19</v>
      </c>
      <c r="E36" s="24" t="s">
        <v>20</v>
      </c>
      <c r="F36" s="46">
        <v>120</v>
      </c>
      <c r="G36" s="22">
        <f>G37</f>
        <v>20</v>
      </c>
      <c r="H36" s="22">
        <f>H37</f>
        <v>20</v>
      </c>
      <c r="I36" s="57">
        <f>I37</f>
        <v>0</v>
      </c>
      <c r="J36" s="30">
        <f t="shared" si="0"/>
        <v>-20</v>
      </c>
      <c r="K36" s="30">
        <f t="shared" si="1"/>
        <v>-20</v>
      </c>
      <c r="L36" s="30">
        <f t="shared" si="2"/>
        <v>0</v>
      </c>
      <c r="M36" s="30">
        <f t="shared" si="3"/>
        <v>0</v>
      </c>
    </row>
    <row r="37" spans="1:13" ht="51" x14ac:dyDescent="0.2">
      <c r="A37" s="23" t="s">
        <v>43</v>
      </c>
      <c r="B37" s="24" t="s">
        <v>18</v>
      </c>
      <c r="C37" s="46">
        <v>11107010</v>
      </c>
      <c r="D37" s="24" t="s">
        <v>19</v>
      </c>
      <c r="E37" s="24" t="s">
        <v>20</v>
      </c>
      <c r="F37" s="46">
        <v>120</v>
      </c>
      <c r="G37" s="50">
        <v>20</v>
      </c>
      <c r="H37" s="50">
        <v>20</v>
      </c>
      <c r="I37" s="57"/>
      <c r="J37" s="30">
        <f t="shared" si="0"/>
        <v>-20</v>
      </c>
      <c r="K37" s="30">
        <f t="shared" si="1"/>
        <v>-20</v>
      </c>
      <c r="L37" s="30">
        <f t="shared" si="2"/>
        <v>0</v>
      </c>
      <c r="M37" s="30">
        <f t="shared" si="3"/>
        <v>0</v>
      </c>
    </row>
    <row r="38" spans="1:13" ht="76.5" x14ac:dyDescent="0.2">
      <c r="A38" s="23" t="s">
        <v>129</v>
      </c>
      <c r="B38" s="24" t="s">
        <v>18</v>
      </c>
      <c r="C38" s="21" t="s">
        <v>130</v>
      </c>
      <c r="D38" s="24" t="s">
        <v>19</v>
      </c>
      <c r="E38" s="24" t="s">
        <v>20</v>
      </c>
      <c r="F38" s="46" t="s">
        <v>38</v>
      </c>
      <c r="G38" s="32">
        <f>G39</f>
        <v>41.33</v>
      </c>
      <c r="H38" s="45">
        <f>H39</f>
        <v>41.33</v>
      </c>
      <c r="I38" s="57">
        <f>I39</f>
        <v>7.7444699999999997</v>
      </c>
      <c r="J38" s="30">
        <f t="shared" si="0"/>
        <v>-33.585529999999999</v>
      </c>
      <c r="K38" s="30">
        <f t="shared" si="1"/>
        <v>-33.585529999999999</v>
      </c>
      <c r="L38" s="30"/>
      <c r="M38" s="30"/>
    </row>
    <row r="39" spans="1:13" ht="76.5" x14ac:dyDescent="0.2">
      <c r="A39" s="23" t="s">
        <v>129</v>
      </c>
      <c r="B39" s="24" t="s">
        <v>18</v>
      </c>
      <c r="C39" s="21" t="s">
        <v>130</v>
      </c>
      <c r="D39" s="24" t="s">
        <v>50</v>
      </c>
      <c r="E39" s="24" t="s">
        <v>20</v>
      </c>
      <c r="F39" s="46" t="s">
        <v>38</v>
      </c>
      <c r="G39" s="32">
        <v>41.33</v>
      </c>
      <c r="H39" s="45">
        <v>41.33</v>
      </c>
      <c r="I39" s="50">
        <v>7.7444699999999997</v>
      </c>
      <c r="J39" s="30">
        <f t="shared" si="0"/>
        <v>-33.585529999999999</v>
      </c>
      <c r="K39" s="30">
        <f t="shared" si="1"/>
        <v>-33.585529999999999</v>
      </c>
      <c r="L39" s="30"/>
      <c r="M39" s="30"/>
    </row>
    <row r="40" spans="1:13" ht="25.5" x14ac:dyDescent="0.2">
      <c r="A40" s="23" t="s">
        <v>44</v>
      </c>
      <c r="B40" s="24" t="s">
        <v>18</v>
      </c>
      <c r="C40" s="46">
        <v>11200000</v>
      </c>
      <c r="D40" s="24" t="s">
        <v>19</v>
      </c>
      <c r="E40" s="24" t="s">
        <v>20</v>
      </c>
      <c r="F40" s="24" t="s">
        <v>18</v>
      </c>
      <c r="G40" s="22">
        <f>G41</f>
        <v>442.49</v>
      </c>
      <c r="H40" s="22">
        <f>H41</f>
        <v>442.49</v>
      </c>
      <c r="I40" s="57">
        <f>I41</f>
        <v>495.86237</v>
      </c>
      <c r="J40" s="30">
        <f t="shared" si="0"/>
        <v>53.372369999999989</v>
      </c>
      <c r="K40" s="30">
        <f t="shared" si="1"/>
        <v>53.372369999999989</v>
      </c>
      <c r="L40" s="30">
        <f t="shared" si="2"/>
        <v>112.06182512599155</v>
      </c>
      <c r="M40" s="30">
        <f t="shared" si="3"/>
        <v>112.06182512599155</v>
      </c>
    </row>
    <row r="41" spans="1:13" ht="25.5" x14ac:dyDescent="0.2">
      <c r="A41" s="23" t="s">
        <v>45</v>
      </c>
      <c r="B41" s="24" t="s">
        <v>18</v>
      </c>
      <c r="C41" s="46">
        <v>11201000</v>
      </c>
      <c r="D41" s="24" t="s">
        <v>23</v>
      </c>
      <c r="E41" s="24" t="s">
        <v>20</v>
      </c>
      <c r="F41" s="46">
        <v>120</v>
      </c>
      <c r="G41" s="50">
        <v>442.49</v>
      </c>
      <c r="H41" s="50">
        <v>442.49</v>
      </c>
      <c r="I41" s="50">
        <v>495.86237</v>
      </c>
      <c r="J41" s="30">
        <f t="shared" si="0"/>
        <v>53.372369999999989</v>
      </c>
      <c r="K41" s="30">
        <f t="shared" si="1"/>
        <v>53.372369999999989</v>
      </c>
      <c r="L41" s="30">
        <f t="shared" si="2"/>
        <v>112.06182512599155</v>
      </c>
      <c r="M41" s="30">
        <f t="shared" si="3"/>
        <v>112.06182512599155</v>
      </c>
    </row>
    <row r="42" spans="1:13" ht="25.5" x14ac:dyDescent="0.2">
      <c r="A42" s="23" t="s">
        <v>46</v>
      </c>
      <c r="B42" s="24" t="s">
        <v>18</v>
      </c>
      <c r="C42" s="46">
        <v>11300000</v>
      </c>
      <c r="D42" s="24" t="s">
        <v>19</v>
      </c>
      <c r="E42" s="24" t="s">
        <v>20</v>
      </c>
      <c r="F42" s="24" t="s">
        <v>18</v>
      </c>
      <c r="G42" s="22">
        <f>G43+G46</f>
        <v>48770.13</v>
      </c>
      <c r="H42" s="22">
        <f>H43+H46</f>
        <v>49170.13</v>
      </c>
      <c r="I42" s="57">
        <f>I43+I46</f>
        <v>11769.79984</v>
      </c>
      <c r="J42" s="30">
        <f t="shared" si="0"/>
        <v>-37000.330159999998</v>
      </c>
      <c r="K42" s="30">
        <f t="shared" si="1"/>
        <v>-37400.330159999998</v>
      </c>
      <c r="L42" s="30">
        <f t="shared" si="2"/>
        <v>24.133213997994265</v>
      </c>
      <c r="M42" s="30">
        <f t="shared" si="3"/>
        <v>23.936889815015743</v>
      </c>
    </row>
    <row r="43" spans="1:13" x14ac:dyDescent="0.2">
      <c r="A43" s="23" t="s">
        <v>47</v>
      </c>
      <c r="B43" s="24" t="s">
        <v>18</v>
      </c>
      <c r="C43" s="46">
        <v>11301000</v>
      </c>
      <c r="D43" s="24" t="s">
        <v>19</v>
      </c>
      <c r="E43" s="24" t="s">
        <v>20</v>
      </c>
      <c r="F43" s="46">
        <v>130</v>
      </c>
      <c r="G43" s="22">
        <f t="shared" ref="G43:I44" si="4">G44</f>
        <v>48770.13</v>
      </c>
      <c r="H43" s="22">
        <f t="shared" si="4"/>
        <v>49170.13</v>
      </c>
      <c r="I43" s="57">
        <f t="shared" si="4"/>
        <v>11454.4429</v>
      </c>
      <c r="J43" s="30">
        <f t="shared" si="0"/>
        <v>-37315.687099999996</v>
      </c>
      <c r="K43" s="30">
        <f t="shared" si="1"/>
        <v>-37715.687099999996</v>
      </c>
      <c r="L43" s="30">
        <f t="shared" si="2"/>
        <v>23.486594971143198</v>
      </c>
      <c r="M43" s="30">
        <f t="shared" si="3"/>
        <v>23.295531046999471</v>
      </c>
    </row>
    <row r="44" spans="1:13" ht="25.5" x14ac:dyDescent="0.2">
      <c r="A44" s="23" t="s">
        <v>48</v>
      </c>
      <c r="B44" s="24" t="s">
        <v>18</v>
      </c>
      <c r="C44" s="46">
        <v>11301990</v>
      </c>
      <c r="D44" s="24" t="s">
        <v>19</v>
      </c>
      <c r="E44" s="24" t="s">
        <v>20</v>
      </c>
      <c r="F44" s="46">
        <v>130</v>
      </c>
      <c r="G44" s="22">
        <f t="shared" si="4"/>
        <v>48770.13</v>
      </c>
      <c r="H44" s="22">
        <f t="shared" si="4"/>
        <v>49170.13</v>
      </c>
      <c r="I44" s="57">
        <f t="shared" si="4"/>
        <v>11454.4429</v>
      </c>
      <c r="J44" s="30">
        <f t="shared" si="0"/>
        <v>-37315.687099999996</v>
      </c>
      <c r="K44" s="30">
        <f t="shared" si="1"/>
        <v>-37715.687099999996</v>
      </c>
      <c r="L44" s="30">
        <f t="shared" si="2"/>
        <v>23.486594971143198</v>
      </c>
      <c r="M44" s="30">
        <f t="shared" si="3"/>
        <v>23.295531046999471</v>
      </c>
    </row>
    <row r="45" spans="1:13" ht="41.25" customHeight="1" x14ac:dyDescent="0.2">
      <c r="A45" s="23" t="s">
        <v>49</v>
      </c>
      <c r="B45" s="24" t="s">
        <v>18</v>
      </c>
      <c r="C45" s="46">
        <v>11301994</v>
      </c>
      <c r="D45" s="24" t="s">
        <v>50</v>
      </c>
      <c r="E45" s="24" t="s">
        <v>20</v>
      </c>
      <c r="F45" s="46">
        <v>130</v>
      </c>
      <c r="G45" s="50">
        <v>48770.13</v>
      </c>
      <c r="H45" s="50">
        <v>49170.13</v>
      </c>
      <c r="I45" s="50">
        <v>11454.4429</v>
      </c>
      <c r="J45" s="30">
        <f t="shared" si="0"/>
        <v>-37315.687099999996</v>
      </c>
      <c r="K45" s="30">
        <f t="shared" si="1"/>
        <v>-37715.687099999996</v>
      </c>
      <c r="L45" s="30">
        <f t="shared" si="2"/>
        <v>23.486594971143198</v>
      </c>
      <c r="M45" s="30">
        <f t="shared" si="3"/>
        <v>23.295531046999471</v>
      </c>
    </row>
    <row r="46" spans="1:13" x14ac:dyDescent="0.2">
      <c r="A46" s="25" t="s">
        <v>124</v>
      </c>
      <c r="B46" s="24" t="s">
        <v>18</v>
      </c>
      <c r="C46" s="46">
        <v>11302000</v>
      </c>
      <c r="D46" s="24" t="s">
        <v>19</v>
      </c>
      <c r="E46" s="24" t="s">
        <v>20</v>
      </c>
      <c r="F46" s="46">
        <v>130</v>
      </c>
      <c r="G46" s="31">
        <f>G47</f>
        <v>0</v>
      </c>
      <c r="H46" s="45">
        <f>H47</f>
        <v>0</v>
      </c>
      <c r="I46" s="57">
        <f>I47</f>
        <v>315.35694000000001</v>
      </c>
      <c r="J46" s="30">
        <f t="shared" si="0"/>
        <v>315.35694000000001</v>
      </c>
      <c r="K46" s="30">
        <f t="shared" si="1"/>
        <v>315.35694000000001</v>
      </c>
      <c r="L46" s="30"/>
      <c r="M46" s="30" t="e">
        <f t="shared" si="3"/>
        <v>#DIV/0!</v>
      </c>
    </row>
    <row r="47" spans="1:13" ht="25.5" x14ac:dyDescent="0.2">
      <c r="A47" s="25" t="s">
        <v>51</v>
      </c>
      <c r="B47" s="24" t="s">
        <v>18</v>
      </c>
      <c r="C47" s="46">
        <v>11302994</v>
      </c>
      <c r="D47" s="24" t="s">
        <v>50</v>
      </c>
      <c r="E47" s="24" t="s">
        <v>20</v>
      </c>
      <c r="F47" s="46">
        <v>130</v>
      </c>
      <c r="G47" s="31">
        <v>0</v>
      </c>
      <c r="H47" s="45">
        <v>0</v>
      </c>
      <c r="I47" s="57">
        <v>315.35694000000001</v>
      </c>
      <c r="J47" s="30">
        <f t="shared" si="0"/>
        <v>315.35694000000001</v>
      </c>
      <c r="K47" s="30">
        <f t="shared" si="1"/>
        <v>315.35694000000001</v>
      </c>
      <c r="L47" s="30"/>
      <c r="M47" s="30" t="e">
        <f t="shared" si="3"/>
        <v>#DIV/0!</v>
      </c>
    </row>
    <row r="48" spans="1:13" ht="25.5" x14ac:dyDescent="0.2">
      <c r="A48" s="25" t="s">
        <v>52</v>
      </c>
      <c r="B48" s="24" t="s">
        <v>18</v>
      </c>
      <c r="C48" s="24" t="s">
        <v>53</v>
      </c>
      <c r="D48" s="24" t="s">
        <v>19</v>
      </c>
      <c r="E48" s="24" t="s">
        <v>20</v>
      </c>
      <c r="F48" s="24" t="s">
        <v>18</v>
      </c>
      <c r="G48" s="47">
        <f>G49+G50</f>
        <v>0</v>
      </c>
      <c r="H48" s="44">
        <f>H49+H50</f>
        <v>3.51</v>
      </c>
      <c r="I48" s="57">
        <f>I49+I50</f>
        <v>2730.9436900000001</v>
      </c>
      <c r="J48" s="30">
        <f t="shared" si="0"/>
        <v>2730.9436900000001</v>
      </c>
      <c r="K48" s="30">
        <f t="shared" si="1"/>
        <v>2727.4336899999998</v>
      </c>
      <c r="L48" s="30"/>
      <c r="M48" s="30"/>
    </row>
    <row r="49" spans="1:13" ht="102" x14ac:dyDescent="0.2">
      <c r="A49" s="27" t="s">
        <v>54</v>
      </c>
      <c r="B49" s="24" t="s">
        <v>18</v>
      </c>
      <c r="C49" s="24" t="s">
        <v>55</v>
      </c>
      <c r="D49" s="24" t="s">
        <v>50</v>
      </c>
      <c r="E49" s="24" t="s">
        <v>20</v>
      </c>
      <c r="F49" s="24" t="s">
        <v>56</v>
      </c>
      <c r="G49" s="47">
        <v>0</v>
      </c>
      <c r="H49" s="45">
        <v>3.51</v>
      </c>
      <c r="I49" s="57">
        <v>41.779820000000001</v>
      </c>
      <c r="J49" s="30">
        <f t="shared" si="0"/>
        <v>41.779820000000001</v>
      </c>
      <c r="K49" s="30">
        <f t="shared" si="1"/>
        <v>38.269820000000003</v>
      </c>
      <c r="L49" s="30"/>
      <c r="M49" s="30"/>
    </row>
    <row r="50" spans="1:13" ht="51" x14ac:dyDescent="0.2">
      <c r="A50" s="23" t="s">
        <v>57</v>
      </c>
      <c r="B50" s="24" t="s">
        <v>18</v>
      </c>
      <c r="C50" s="24" t="s">
        <v>58</v>
      </c>
      <c r="D50" s="24" t="s">
        <v>59</v>
      </c>
      <c r="E50" s="24" t="s">
        <v>20</v>
      </c>
      <c r="F50" s="24" t="s">
        <v>60</v>
      </c>
      <c r="G50" s="47">
        <v>0</v>
      </c>
      <c r="H50" s="45">
        <v>0</v>
      </c>
      <c r="I50" s="50">
        <v>2689.1638699999999</v>
      </c>
      <c r="J50" s="30">
        <f t="shared" si="0"/>
        <v>2689.1638699999999</v>
      </c>
      <c r="K50" s="30">
        <f t="shared" si="1"/>
        <v>2689.1638699999999</v>
      </c>
      <c r="L50" s="30"/>
      <c r="M50" s="30"/>
    </row>
    <row r="51" spans="1:13" x14ac:dyDescent="0.2">
      <c r="A51" s="23" t="s">
        <v>61</v>
      </c>
      <c r="B51" s="24" t="s">
        <v>18</v>
      </c>
      <c r="C51" s="46">
        <v>11600000</v>
      </c>
      <c r="D51" s="24" t="s">
        <v>19</v>
      </c>
      <c r="E51" s="24" t="s">
        <v>20</v>
      </c>
      <c r="F51" s="24" t="s">
        <v>18</v>
      </c>
      <c r="G51" s="50">
        <v>1743.1351199999999</v>
      </c>
      <c r="H51" s="50">
        <v>1743.1351199999999</v>
      </c>
      <c r="I51" s="50">
        <v>632.45794999999998</v>
      </c>
      <c r="J51" s="30">
        <f t="shared" si="0"/>
        <v>-1110.6771699999999</v>
      </c>
      <c r="K51" s="30">
        <f t="shared" si="1"/>
        <v>-1110.6771699999999</v>
      </c>
      <c r="L51" s="30">
        <f t="shared" si="2"/>
        <v>36.282783976035091</v>
      </c>
      <c r="M51" s="30">
        <f t="shared" si="3"/>
        <v>36.282783976035091</v>
      </c>
    </row>
    <row r="52" spans="1:13" x14ac:dyDescent="0.2">
      <c r="A52" s="23" t="s">
        <v>62</v>
      </c>
      <c r="B52" s="24" t="s">
        <v>18</v>
      </c>
      <c r="C52" s="46">
        <v>11700000</v>
      </c>
      <c r="D52" s="24" t="s">
        <v>19</v>
      </c>
      <c r="E52" s="24" t="s">
        <v>20</v>
      </c>
      <c r="F52" s="24" t="s">
        <v>18</v>
      </c>
      <c r="G52" s="22">
        <f>G53+G55+G56</f>
        <v>3270.3779999999997</v>
      </c>
      <c r="H52" s="22">
        <f>H53+H55+H56</f>
        <v>3480.3779999999997</v>
      </c>
      <c r="I52" s="57">
        <f>I53+I55+I56</f>
        <v>1049.40138</v>
      </c>
      <c r="J52" s="30">
        <f t="shared" si="0"/>
        <v>-2220.9766199999995</v>
      </c>
      <c r="K52" s="30">
        <f t="shared" si="1"/>
        <v>-2430.9766199999995</v>
      </c>
      <c r="L52" s="30">
        <f t="shared" si="2"/>
        <v>32.088076057263109</v>
      </c>
      <c r="M52" s="30">
        <f t="shared" si="3"/>
        <v>30.15193694478014</v>
      </c>
    </row>
    <row r="53" spans="1:13" x14ac:dyDescent="0.2">
      <c r="A53" s="25" t="s">
        <v>126</v>
      </c>
      <c r="B53" s="24" t="s">
        <v>18</v>
      </c>
      <c r="C53" s="46">
        <v>11701040</v>
      </c>
      <c r="D53" s="24" t="s">
        <v>50</v>
      </c>
      <c r="E53" s="24" t="s">
        <v>20</v>
      </c>
      <c r="F53" s="46">
        <v>180</v>
      </c>
      <c r="G53" s="31">
        <f>G54</f>
        <v>0</v>
      </c>
      <c r="H53" s="45">
        <f>H54</f>
        <v>0</v>
      </c>
      <c r="I53" s="57">
        <f>I54</f>
        <v>-61.662660000000002</v>
      </c>
      <c r="J53" s="30">
        <f t="shared" si="0"/>
        <v>-61.662660000000002</v>
      </c>
      <c r="K53" s="30">
        <f t="shared" si="1"/>
        <v>-61.662660000000002</v>
      </c>
      <c r="L53" s="30"/>
      <c r="M53" s="30" t="e">
        <f t="shared" si="3"/>
        <v>#DIV/0!</v>
      </c>
    </row>
    <row r="54" spans="1:13" ht="25.5" x14ac:dyDescent="0.2">
      <c r="A54" s="25" t="s">
        <v>125</v>
      </c>
      <c r="B54" s="24" t="s">
        <v>18</v>
      </c>
      <c r="C54" s="46">
        <v>11701040</v>
      </c>
      <c r="D54" s="24" t="s">
        <v>50</v>
      </c>
      <c r="E54" s="24" t="s">
        <v>20</v>
      </c>
      <c r="F54" s="46">
        <v>180</v>
      </c>
      <c r="G54" s="31"/>
      <c r="H54" s="22"/>
      <c r="I54" s="57">
        <v>-61.662660000000002</v>
      </c>
      <c r="J54" s="30">
        <f t="shared" si="0"/>
        <v>-61.662660000000002</v>
      </c>
      <c r="K54" s="30">
        <f t="shared" si="1"/>
        <v>-61.662660000000002</v>
      </c>
      <c r="L54" s="30"/>
      <c r="M54" s="30" t="e">
        <f t="shared" si="3"/>
        <v>#DIV/0!</v>
      </c>
    </row>
    <row r="55" spans="1:13" ht="38.25" x14ac:dyDescent="0.2">
      <c r="A55" s="23" t="s">
        <v>63</v>
      </c>
      <c r="B55" s="24" t="s">
        <v>18</v>
      </c>
      <c r="C55" s="46">
        <v>11705040</v>
      </c>
      <c r="D55" s="24" t="s">
        <v>50</v>
      </c>
      <c r="E55" s="24" t="s">
        <v>20</v>
      </c>
      <c r="F55" s="46">
        <v>180</v>
      </c>
      <c r="G55" s="50">
        <v>1600</v>
      </c>
      <c r="H55" s="50">
        <v>1600</v>
      </c>
      <c r="I55" s="50">
        <v>475.51404000000002</v>
      </c>
      <c r="J55" s="30">
        <f t="shared" si="0"/>
        <v>-1124.48596</v>
      </c>
      <c r="K55" s="30">
        <f t="shared" si="1"/>
        <v>-1124.48596</v>
      </c>
      <c r="L55" s="30">
        <f t="shared" si="2"/>
        <v>29.719627500000001</v>
      </c>
      <c r="M55" s="30">
        <f t="shared" si="3"/>
        <v>29.719627500000001</v>
      </c>
    </row>
    <row r="56" spans="1:13" x14ac:dyDescent="0.2">
      <c r="A56" s="23" t="s">
        <v>64</v>
      </c>
      <c r="B56" s="24" t="s">
        <v>18</v>
      </c>
      <c r="C56" s="46">
        <v>11715020</v>
      </c>
      <c r="D56" s="24" t="s">
        <v>50</v>
      </c>
      <c r="E56" s="24" t="s">
        <v>20</v>
      </c>
      <c r="F56" s="46">
        <v>150</v>
      </c>
      <c r="G56" s="50">
        <v>1670.3779999999999</v>
      </c>
      <c r="H56" s="50">
        <v>1880.3779999999999</v>
      </c>
      <c r="I56" s="50">
        <v>635.54999999999995</v>
      </c>
      <c r="J56" s="30">
        <f t="shared" si="0"/>
        <v>-1034.828</v>
      </c>
      <c r="K56" s="30">
        <f t="shared" si="1"/>
        <v>-1244.828</v>
      </c>
      <c r="L56" s="30">
        <f t="shared" si="2"/>
        <v>38.04827410322693</v>
      </c>
      <c r="M56" s="30">
        <f t="shared" si="3"/>
        <v>33.799055296328717</v>
      </c>
    </row>
    <row r="57" spans="1:13" x14ac:dyDescent="0.2">
      <c r="A57" s="23" t="s">
        <v>66</v>
      </c>
      <c r="B57" s="24" t="s">
        <v>18</v>
      </c>
      <c r="C57" s="46">
        <v>20000000</v>
      </c>
      <c r="D57" s="24" t="s">
        <v>19</v>
      </c>
      <c r="E57" s="24" t="s">
        <v>20</v>
      </c>
      <c r="F57" s="24" t="s">
        <v>18</v>
      </c>
      <c r="G57" s="22">
        <f>G58+G115+G118</f>
        <v>1473272.578</v>
      </c>
      <c r="H57" s="22">
        <f>H58+H115+H118</f>
        <v>1477317.4425600001</v>
      </c>
      <c r="I57" s="57">
        <f>I58+I115+I118+I117</f>
        <v>387885.2404699999</v>
      </c>
      <c r="J57" s="30">
        <f t="shared" si="0"/>
        <v>-1085387.3375300001</v>
      </c>
      <c r="K57" s="30">
        <f t="shared" si="1"/>
        <v>-1089432.2020900003</v>
      </c>
      <c r="L57" s="30">
        <f t="shared" si="2"/>
        <v>26.328138204850234</v>
      </c>
      <c r="M57" s="30">
        <f t="shared" si="3"/>
        <v>26.256052307745374</v>
      </c>
    </row>
    <row r="58" spans="1:13" ht="38.25" x14ac:dyDescent="0.2">
      <c r="A58" s="23" t="s">
        <v>67</v>
      </c>
      <c r="B58" s="24" t="s">
        <v>18</v>
      </c>
      <c r="C58" s="46">
        <v>20200000</v>
      </c>
      <c r="D58" s="24" t="s">
        <v>19</v>
      </c>
      <c r="E58" s="24" t="s">
        <v>20</v>
      </c>
      <c r="F58" s="24" t="s">
        <v>18</v>
      </c>
      <c r="G58" s="22">
        <f>G59+G62+G79+G110</f>
        <v>1473272.578</v>
      </c>
      <c r="H58" s="22">
        <f>H59+H62+H79+H110</f>
        <v>1477301.4062000001</v>
      </c>
      <c r="I58" s="57">
        <f>I59+I62+I79+I110</f>
        <v>388863.73286999989</v>
      </c>
      <c r="J58" s="30">
        <f t="shared" si="0"/>
        <v>-1084408.84513</v>
      </c>
      <c r="K58" s="30">
        <f t="shared" si="1"/>
        <v>-1088437.6733300001</v>
      </c>
      <c r="L58" s="30">
        <f t="shared" si="2"/>
        <v>26.394554454946213</v>
      </c>
      <c r="M58" s="30">
        <f t="shared" si="3"/>
        <v>26.322572444458547</v>
      </c>
    </row>
    <row r="59" spans="1:13" ht="25.5" x14ac:dyDescent="0.2">
      <c r="A59" s="23" t="s">
        <v>68</v>
      </c>
      <c r="B59" s="24" t="s">
        <v>18</v>
      </c>
      <c r="C59" s="46">
        <v>20210000</v>
      </c>
      <c r="D59" s="24" t="s">
        <v>19</v>
      </c>
      <c r="E59" s="24" t="s">
        <v>20</v>
      </c>
      <c r="F59" s="46">
        <v>150</v>
      </c>
      <c r="G59" s="22">
        <f t="shared" ref="G59:I60" si="5">G60</f>
        <v>313811</v>
      </c>
      <c r="H59" s="22">
        <f t="shared" si="5"/>
        <v>313811</v>
      </c>
      <c r="I59" s="57">
        <f t="shared" si="5"/>
        <v>78452.751000000004</v>
      </c>
      <c r="J59" s="30">
        <f t="shared" si="0"/>
        <v>-235358.24900000001</v>
      </c>
      <c r="K59" s="30">
        <f t="shared" si="1"/>
        <v>-235358.24900000001</v>
      </c>
      <c r="L59" s="30">
        <f t="shared" si="2"/>
        <v>25.000000318663147</v>
      </c>
      <c r="M59" s="30">
        <f t="shared" si="3"/>
        <v>25.000000318663147</v>
      </c>
    </row>
    <row r="60" spans="1:13" ht="25.5" x14ac:dyDescent="0.2">
      <c r="A60" s="23" t="s">
        <v>69</v>
      </c>
      <c r="B60" s="24" t="s">
        <v>18</v>
      </c>
      <c r="C60" s="46">
        <v>20215001</v>
      </c>
      <c r="D60" s="24" t="s">
        <v>19</v>
      </c>
      <c r="E60" s="24" t="s">
        <v>20</v>
      </c>
      <c r="F60" s="46">
        <v>150</v>
      </c>
      <c r="G60" s="22">
        <f t="shared" si="5"/>
        <v>313811</v>
      </c>
      <c r="H60" s="22">
        <f t="shared" si="5"/>
        <v>313811</v>
      </c>
      <c r="I60" s="57">
        <f t="shared" si="5"/>
        <v>78452.751000000004</v>
      </c>
      <c r="J60" s="30">
        <f t="shared" si="0"/>
        <v>-235358.24900000001</v>
      </c>
      <c r="K60" s="30">
        <f t="shared" si="1"/>
        <v>-235358.24900000001</v>
      </c>
      <c r="L60" s="30">
        <f t="shared" si="2"/>
        <v>25.000000318663147</v>
      </c>
      <c r="M60" s="30">
        <f t="shared" si="3"/>
        <v>25.000000318663147</v>
      </c>
    </row>
    <row r="61" spans="1:13" ht="25.5" x14ac:dyDescent="0.2">
      <c r="A61" s="23" t="s">
        <v>70</v>
      </c>
      <c r="B61" s="24" t="s">
        <v>18</v>
      </c>
      <c r="C61" s="46">
        <v>20215001</v>
      </c>
      <c r="D61" s="24" t="s">
        <v>50</v>
      </c>
      <c r="E61" s="24" t="s">
        <v>20</v>
      </c>
      <c r="F61" s="46">
        <v>150</v>
      </c>
      <c r="G61" s="51">
        <v>313811</v>
      </c>
      <c r="H61" s="51">
        <v>313811</v>
      </c>
      <c r="I61" s="51">
        <v>78452.751000000004</v>
      </c>
      <c r="J61" s="30">
        <f t="shared" si="0"/>
        <v>-235358.24900000001</v>
      </c>
      <c r="K61" s="30">
        <f t="shared" si="1"/>
        <v>-235358.24900000001</v>
      </c>
      <c r="L61" s="30">
        <f t="shared" si="2"/>
        <v>25.000000318663147</v>
      </c>
      <c r="M61" s="30">
        <f t="shared" si="3"/>
        <v>25.000000318663147</v>
      </c>
    </row>
    <row r="62" spans="1:13" ht="38.25" x14ac:dyDescent="0.2">
      <c r="A62" s="23" t="s">
        <v>71</v>
      </c>
      <c r="B62" s="24" t="s">
        <v>18</v>
      </c>
      <c r="C62" s="46">
        <v>20220000</v>
      </c>
      <c r="D62" s="24" t="s">
        <v>19</v>
      </c>
      <c r="E62" s="24" t="s">
        <v>20</v>
      </c>
      <c r="F62" s="46">
        <v>150</v>
      </c>
      <c r="G62" s="22">
        <f>G63+G65+G67+G69+G71+G73+G77+G75</f>
        <v>98129.432180000003</v>
      </c>
      <c r="H62" s="22">
        <f>H63+H65+H67+H69+H71+H73+H77+H75</f>
        <v>101999.93828</v>
      </c>
      <c r="I62" s="57">
        <f>I63+I65+I67+I69+I71+I73+I77+I75</f>
        <v>12372.927960000001</v>
      </c>
      <c r="J62" s="30">
        <f t="shared" si="0"/>
        <v>-85756.504220000003</v>
      </c>
      <c r="K62" s="30">
        <f t="shared" si="1"/>
        <v>-89627.010320000001</v>
      </c>
      <c r="L62" s="30">
        <f t="shared" si="2"/>
        <v>12.608783812489804</v>
      </c>
      <c r="M62" s="30">
        <f t="shared" si="3"/>
        <v>12.130328869449979</v>
      </c>
    </row>
    <row r="63" spans="1:13" ht="89.25" x14ac:dyDescent="0.2">
      <c r="A63" s="23" t="s">
        <v>72</v>
      </c>
      <c r="B63" s="24" t="s">
        <v>18</v>
      </c>
      <c r="C63" s="46">
        <v>20220216</v>
      </c>
      <c r="D63" s="24" t="s">
        <v>19</v>
      </c>
      <c r="E63" s="24" t="s">
        <v>20</v>
      </c>
      <c r="F63" s="46">
        <v>150</v>
      </c>
      <c r="G63" s="22">
        <f>G64</f>
        <v>18613.274000000001</v>
      </c>
      <c r="H63" s="22">
        <f>H64</f>
        <v>18613.274000000001</v>
      </c>
      <c r="I63" s="57">
        <f>I64</f>
        <v>0</v>
      </c>
      <c r="J63" s="30">
        <f t="shared" si="0"/>
        <v>-18613.274000000001</v>
      </c>
      <c r="K63" s="30">
        <f t="shared" si="1"/>
        <v>-18613.274000000001</v>
      </c>
      <c r="L63" s="30">
        <f t="shared" si="2"/>
        <v>0</v>
      </c>
      <c r="M63" s="30">
        <f t="shared" si="3"/>
        <v>0</v>
      </c>
    </row>
    <row r="64" spans="1:13" ht="89.25" x14ac:dyDescent="0.2">
      <c r="A64" s="23" t="s">
        <v>73</v>
      </c>
      <c r="B64" s="24" t="s">
        <v>18</v>
      </c>
      <c r="C64" s="46">
        <v>20220216</v>
      </c>
      <c r="D64" s="24" t="s">
        <v>50</v>
      </c>
      <c r="E64" s="24" t="s">
        <v>20</v>
      </c>
      <c r="F64" s="46">
        <v>150</v>
      </c>
      <c r="G64" s="51">
        <v>18613.274000000001</v>
      </c>
      <c r="H64" s="51">
        <v>18613.274000000001</v>
      </c>
      <c r="I64" s="51">
        <v>0</v>
      </c>
      <c r="J64" s="30">
        <f t="shared" si="0"/>
        <v>-18613.274000000001</v>
      </c>
      <c r="K64" s="30">
        <f t="shared" si="1"/>
        <v>-18613.274000000001</v>
      </c>
      <c r="L64" s="30">
        <f t="shared" si="2"/>
        <v>0</v>
      </c>
      <c r="M64" s="30">
        <f t="shared" si="3"/>
        <v>0</v>
      </c>
    </row>
    <row r="65" spans="1:13" ht="51" hidden="1" x14ac:dyDescent="0.2">
      <c r="A65" s="28" t="s">
        <v>74</v>
      </c>
      <c r="B65" s="24" t="s">
        <v>18</v>
      </c>
      <c r="C65" s="48">
        <v>20225097</v>
      </c>
      <c r="D65" s="24" t="s">
        <v>19</v>
      </c>
      <c r="E65" s="24" t="s">
        <v>20</v>
      </c>
      <c r="F65" s="46">
        <v>150</v>
      </c>
      <c r="G65" s="22">
        <f>G66</f>
        <v>0</v>
      </c>
      <c r="H65" s="22">
        <f>H66</f>
        <v>0</v>
      </c>
      <c r="I65" s="57">
        <f>I66</f>
        <v>0</v>
      </c>
      <c r="J65" s="30">
        <f t="shared" si="0"/>
        <v>0</v>
      </c>
      <c r="K65" s="30">
        <f t="shared" si="1"/>
        <v>0</v>
      </c>
      <c r="L65" s="30" t="e">
        <f t="shared" si="2"/>
        <v>#DIV/0!</v>
      </c>
      <c r="M65" s="30" t="e">
        <f t="shared" si="3"/>
        <v>#DIV/0!</v>
      </c>
    </row>
    <row r="66" spans="1:13" ht="51" hidden="1" x14ac:dyDescent="0.2">
      <c r="A66" s="28" t="s">
        <v>75</v>
      </c>
      <c r="B66" s="24" t="s">
        <v>18</v>
      </c>
      <c r="C66" s="48">
        <v>20225097</v>
      </c>
      <c r="D66" s="24" t="s">
        <v>50</v>
      </c>
      <c r="E66" s="24" t="s">
        <v>20</v>
      </c>
      <c r="F66" s="46">
        <v>150</v>
      </c>
      <c r="G66" s="51"/>
      <c r="H66" s="51"/>
      <c r="I66" s="57">
        <v>0</v>
      </c>
      <c r="J66" s="30">
        <f t="shared" si="0"/>
        <v>0</v>
      </c>
      <c r="K66" s="30">
        <f t="shared" si="1"/>
        <v>0</v>
      </c>
      <c r="L66" s="30" t="e">
        <f t="shared" si="2"/>
        <v>#DIV/0!</v>
      </c>
      <c r="M66" s="30" t="e">
        <f t="shared" si="3"/>
        <v>#DIV/0!</v>
      </c>
    </row>
    <row r="67" spans="1:13" ht="38.25" hidden="1" x14ac:dyDescent="0.2">
      <c r="A67" s="28" t="s">
        <v>139</v>
      </c>
      <c r="B67" s="24" t="s">
        <v>18</v>
      </c>
      <c r="C67" s="48">
        <v>20225269</v>
      </c>
      <c r="D67" s="24" t="s">
        <v>19</v>
      </c>
      <c r="E67" s="24" t="s">
        <v>20</v>
      </c>
      <c r="F67" s="46">
        <v>150</v>
      </c>
      <c r="G67" s="44">
        <f>G68</f>
        <v>0</v>
      </c>
      <c r="H67" s="44">
        <f>H68</f>
        <v>0</v>
      </c>
      <c r="I67" s="57">
        <f>I68</f>
        <v>0</v>
      </c>
      <c r="J67" s="30"/>
      <c r="K67" s="30"/>
      <c r="L67" s="30"/>
      <c r="M67" s="30"/>
    </row>
    <row r="68" spans="1:13" ht="43.15" hidden="1" customHeight="1" x14ac:dyDescent="0.2">
      <c r="A68" s="28" t="s">
        <v>139</v>
      </c>
      <c r="B68" s="24" t="s">
        <v>18</v>
      </c>
      <c r="C68" s="48">
        <v>20225269</v>
      </c>
      <c r="D68" s="24" t="s">
        <v>50</v>
      </c>
      <c r="E68" s="24" t="s">
        <v>20</v>
      </c>
      <c r="F68" s="46">
        <v>150</v>
      </c>
      <c r="G68" s="45"/>
      <c r="H68" s="45"/>
      <c r="I68" s="57"/>
      <c r="J68" s="30"/>
      <c r="K68" s="30"/>
      <c r="L68" s="30"/>
      <c r="M68" s="30"/>
    </row>
    <row r="69" spans="1:13" ht="63.75" x14ac:dyDescent="0.2">
      <c r="A69" s="28" t="s">
        <v>76</v>
      </c>
      <c r="B69" s="24" t="s">
        <v>18</v>
      </c>
      <c r="C69" s="48">
        <v>20225304</v>
      </c>
      <c r="D69" s="24" t="s">
        <v>19</v>
      </c>
      <c r="E69" s="24" t="s">
        <v>20</v>
      </c>
      <c r="F69" s="46">
        <v>150</v>
      </c>
      <c r="G69" s="22">
        <f>G70</f>
        <v>43057.159019999999</v>
      </c>
      <c r="H69" s="22">
        <f>H70</f>
        <v>43057.159019999999</v>
      </c>
      <c r="I69" s="57">
        <f>I70</f>
        <v>8782.7186500000007</v>
      </c>
      <c r="J69" s="30">
        <f t="shared" si="0"/>
        <v>-34274.440369999997</v>
      </c>
      <c r="K69" s="30">
        <f t="shared" si="1"/>
        <v>-34274.440369999997</v>
      </c>
      <c r="L69" s="30">
        <f t="shared" si="2"/>
        <v>20.397812698047353</v>
      </c>
      <c r="M69" s="30">
        <f t="shared" si="3"/>
        <v>20.397812698047353</v>
      </c>
    </row>
    <row r="70" spans="1:13" ht="63.75" x14ac:dyDescent="0.2">
      <c r="A70" s="28" t="s">
        <v>77</v>
      </c>
      <c r="B70" s="24" t="s">
        <v>18</v>
      </c>
      <c r="C70" s="48">
        <v>20225304</v>
      </c>
      <c r="D70" s="24" t="s">
        <v>50</v>
      </c>
      <c r="E70" s="24" t="s">
        <v>20</v>
      </c>
      <c r="F70" s="46">
        <v>150</v>
      </c>
      <c r="G70" s="51">
        <v>43057.159019999999</v>
      </c>
      <c r="H70" s="51">
        <v>43057.159019999999</v>
      </c>
      <c r="I70" s="51">
        <v>8782.7186500000007</v>
      </c>
      <c r="J70" s="30">
        <f t="shared" si="0"/>
        <v>-34274.440369999997</v>
      </c>
      <c r="K70" s="30">
        <f t="shared" si="1"/>
        <v>-34274.440369999997</v>
      </c>
      <c r="L70" s="30">
        <f t="shared" si="2"/>
        <v>20.397812698047353</v>
      </c>
      <c r="M70" s="30">
        <f t="shared" si="3"/>
        <v>20.397812698047353</v>
      </c>
    </row>
    <row r="71" spans="1:13" ht="51" x14ac:dyDescent="0.2">
      <c r="A71" s="28" t="s">
        <v>149</v>
      </c>
      <c r="B71" s="24" t="s">
        <v>18</v>
      </c>
      <c r="C71" s="48">
        <v>20225467</v>
      </c>
      <c r="D71" s="24" t="s">
        <v>19</v>
      </c>
      <c r="E71" s="24" t="s">
        <v>20</v>
      </c>
      <c r="F71" s="46">
        <v>150</v>
      </c>
      <c r="G71" s="22">
        <f>G72</f>
        <v>0</v>
      </c>
      <c r="H71" s="22">
        <f>H72</f>
        <v>769.5</v>
      </c>
      <c r="I71" s="57">
        <f>I72</f>
        <v>769.5</v>
      </c>
      <c r="J71" s="30">
        <f t="shared" si="0"/>
        <v>769.5</v>
      </c>
      <c r="K71" s="30">
        <f t="shared" si="1"/>
        <v>0</v>
      </c>
      <c r="L71" s="30" t="e">
        <f t="shared" si="2"/>
        <v>#DIV/0!</v>
      </c>
      <c r="M71" s="30">
        <f t="shared" si="3"/>
        <v>100</v>
      </c>
    </row>
    <row r="72" spans="1:13" ht="56.25" customHeight="1" x14ac:dyDescent="0.2">
      <c r="A72" s="28" t="s">
        <v>150</v>
      </c>
      <c r="B72" s="24" t="s">
        <v>18</v>
      </c>
      <c r="C72" s="48">
        <v>20225467</v>
      </c>
      <c r="D72" s="24" t="s">
        <v>50</v>
      </c>
      <c r="E72" s="24" t="s">
        <v>20</v>
      </c>
      <c r="F72" s="46">
        <v>150</v>
      </c>
      <c r="G72" s="45">
        <v>0</v>
      </c>
      <c r="H72" s="45">
        <v>769.5</v>
      </c>
      <c r="I72" s="57">
        <v>769.5</v>
      </c>
      <c r="J72" s="30">
        <f t="shared" si="0"/>
        <v>769.5</v>
      </c>
      <c r="K72" s="30">
        <f t="shared" si="1"/>
        <v>0</v>
      </c>
      <c r="L72" s="30" t="e">
        <f t="shared" si="2"/>
        <v>#DIV/0!</v>
      </c>
      <c r="M72" s="30">
        <f t="shared" si="3"/>
        <v>100</v>
      </c>
    </row>
    <row r="73" spans="1:13" ht="25.5" x14ac:dyDescent="0.2">
      <c r="A73" s="28" t="s">
        <v>78</v>
      </c>
      <c r="B73" s="24" t="s">
        <v>18</v>
      </c>
      <c r="C73" s="48">
        <v>20225519</v>
      </c>
      <c r="D73" s="24" t="s">
        <v>19</v>
      </c>
      <c r="E73" s="24" t="s">
        <v>20</v>
      </c>
      <c r="F73" s="46">
        <v>150</v>
      </c>
      <c r="G73" s="22">
        <f>G74</f>
        <v>319.69920999999999</v>
      </c>
      <c r="H73" s="22">
        <f>H74</f>
        <v>420.70931000000002</v>
      </c>
      <c r="I73" s="57">
        <f>I74</f>
        <v>420.70931000000002</v>
      </c>
      <c r="J73" s="30">
        <f t="shared" si="0"/>
        <v>101.01010000000002</v>
      </c>
      <c r="K73" s="30">
        <f t="shared" si="1"/>
        <v>0</v>
      </c>
      <c r="L73" s="30">
        <f t="shared" si="2"/>
        <v>131.59535489624764</v>
      </c>
      <c r="M73" s="30">
        <f t="shared" si="3"/>
        <v>100</v>
      </c>
    </row>
    <row r="74" spans="1:13" ht="25.5" x14ac:dyDescent="0.2">
      <c r="A74" s="28" t="s">
        <v>79</v>
      </c>
      <c r="B74" s="24" t="s">
        <v>18</v>
      </c>
      <c r="C74" s="48">
        <v>20225519</v>
      </c>
      <c r="D74" s="24" t="s">
        <v>50</v>
      </c>
      <c r="E74" s="24" t="s">
        <v>20</v>
      </c>
      <c r="F74" s="46">
        <v>150</v>
      </c>
      <c r="G74" s="45">
        <v>319.69920999999999</v>
      </c>
      <c r="H74" s="50">
        <v>420.70931000000002</v>
      </c>
      <c r="I74" s="50">
        <v>420.70931000000002</v>
      </c>
      <c r="J74" s="30">
        <f t="shared" si="0"/>
        <v>101.01010000000002</v>
      </c>
      <c r="K74" s="30">
        <f t="shared" si="1"/>
        <v>0</v>
      </c>
      <c r="L74" s="30">
        <f t="shared" si="2"/>
        <v>131.59535489624764</v>
      </c>
      <c r="M74" s="30">
        <f t="shared" si="3"/>
        <v>100</v>
      </c>
    </row>
    <row r="75" spans="1:13" s="42" customFormat="1" ht="22.5" hidden="1" x14ac:dyDescent="0.2">
      <c r="A75" s="40" t="s">
        <v>136</v>
      </c>
      <c r="B75" s="41" t="s">
        <v>18</v>
      </c>
      <c r="C75" s="49">
        <v>20225555</v>
      </c>
      <c r="D75" s="41" t="s">
        <v>19</v>
      </c>
      <c r="E75" s="41" t="s">
        <v>20</v>
      </c>
      <c r="F75" s="49">
        <v>150</v>
      </c>
      <c r="G75" s="44">
        <f>G76</f>
        <v>0</v>
      </c>
      <c r="H75" s="44">
        <f>H76</f>
        <v>0</v>
      </c>
      <c r="I75" s="57">
        <f>I76</f>
        <v>0</v>
      </c>
      <c r="J75" s="26">
        <f t="shared" ref="J75" si="6">I75-G75</f>
        <v>0</v>
      </c>
      <c r="K75" s="26">
        <f t="shared" ref="K75" si="7">I75-H75</f>
        <v>0</v>
      </c>
      <c r="L75" s="26"/>
      <c r="M75" s="26" t="e">
        <f t="shared" ref="M75" si="8">I75/H75*100</f>
        <v>#DIV/0!</v>
      </c>
    </row>
    <row r="76" spans="1:13" ht="33.75" hidden="1" x14ac:dyDescent="0.2">
      <c r="A76" s="39" t="s">
        <v>135</v>
      </c>
      <c r="B76" s="24" t="s">
        <v>18</v>
      </c>
      <c r="C76" s="46">
        <v>20225555</v>
      </c>
      <c r="D76" s="24" t="s">
        <v>50</v>
      </c>
      <c r="E76" s="24" t="s">
        <v>20</v>
      </c>
      <c r="F76" s="46">
        <v>150</v>
      </c>
      <c r="G76" s="45"/>
      <c r="H76" s="45"/>
      <c r="I76" s="57"/>
      <c r="J76" s="30">
        <f t="shared" ref="J76" si="9">I76-G76</f>
        <v>0</v>
      </c>
      <c r="K76" s="30">
        <f t="shared" ref="K76" si="10">I76-H76</f>
        <v>0</v>
      </c>
      <c r="L76" s="30"/>
      <c r="M76" s="30" t="e">
        <f t="shared" ref="M76" si="11">I76/H76*100</f>
        <v>#DIV/0!</v>
      </c>
    </row>
    <row r="77" spans="1:13" x14ac:dyDescent="0.2">
      <c r="A77" s="23" t="s">
        <v>80</v>
      </c>
      <c r="B77" s="24" t="s">
        <v>18</v>
      </c>
      <c r="C77" s="46">
        <v>20229999</v>
      </c>
      <c r="D77" s="24" t="s">
        <v>19</v>
      </c>
      <c r="E77" s="24" t="s">
        <v>20</v>
      </c>
      <c r="F77" s="46">
        <v>150</v>
      </c>
      <c r="G77" s="22">
        <f>G78</f>
        <v>36139.299950000001</v>
      </c>
      <c r="H77" s="22">
        <f>H78</f>
        <v>39139.29595</v>
      </c>
      <c r="I77" s="57">
        <f>I78</f>
        <v>2400</v>
      </c>
      <c r="J77" s="30">
        <f t="shared" si="0"/>
        <v>-33739.299950000001</v>
      </c>
      <c r="K77" s="30">
        <f t="shared" si="1"/>
        <v>-36739.29595</v>
      </c>
      <c r="L77" s="30">
        <f t="shared" si="2"/>
        <v>6.6409698121449088</v>
      </c>
      <c r="M77" s="30">
        <f t="shared" si="3"/>
        <v>6.1319447418419903</v>
      </c>
    </row>
    <row r="78" spans="1:13" x14ac:dyDescent="0.2">
      <c r="A78" s="23" t="s">
        <v>81</v>
      </c>
      <c r="B78" s="24" t="s">
        <v>18</v>
      </c>
      <c r="C78" s="46">
        <v>20229999</v>
      </c>
      <c r="D78" s="24" t="s">
        <v>50</v>
      </c>
      <c r="E78" s="24" t="s">
        <v>20</v>
      </c>
      <c r="F78" s="46">
        <v>150</v>
      </c>
      <c r="G78" s="50">
        <v>36139.299950000001</v>
      </c>
      <c r="H78" s="50">
        <v>39139.29595</v>
      </c>
      <c r="I78" s="50">
        <v>2400</v>
      </c>
      <c r="J78" s="30">
        <f t="shared" si="0"/>
        <v>-33739.299950000001</v>
      </c>
      <c r="K78" s="30">
        <f t="shared" si="1"/>
        <v>-36739.29595</v>
      </c>
      <c r="L78" s="30">
        <f t="shared" si="2"/>
        <v>6.6409698121449088</v>
      </c>
      <c r="M78" s="30">
        <f t="shared" si="3"/>
        <v>6.1319447418419903</v>
      </c>
    </row>
    <row r="79" spans="1:13" ht="25.5" x14ac:dyDescent="0.2">
      <c r="A79" s="28" t="s">
        <v>82</v>
      </c>
      <c r="B79" s="24" t="s">
        <v>18</v>
      </c>
      <c r="C79" s="46">
        <v>20230000</v>
      </c>
      <c r="D79" s="24" t="s">
        <v>19</v>
      </c>
      <c r="E79" s="24" t="s">
        <v>20</v>
      </c>
      <c r="F79" s="46">
        <v>150</v>
      </c>
      <c r="G79" s="22">
        <f>G80+G82+G84+G86+G88+G90+G92+G94+G96+G98+G100+G102+G104+G106+G108</f>
        <v>1051733.26382</v>
      </c>
      <c r="H79" s="22">
        <f>H80+H82+H84+H86+H88+H90+H92+H94+H96+H98+H100+H102+H104+H106+H108</f>
        <v>1051891.5861800001</v>
      </c>
      <c r="I79" s="57">
        <f>I80+I82+I84+I86+I88+I90+I92+I94+I96+I98+I100+I102+I104+I106+I108</f>
        <v>293384.6439599999</v>
      </c>
      <c r="J79" s="30">
        <f t="shared" si="0"/>
        <v>-758348.61986000009</v>
      </c>
      <c r="K79" s="30">
        <f t="shared" si="1"/>
        <v>-758506.9422200002</v>
      </c>
      <c r="L79" s="30">
        <f t="shared" si="2"/>
        <v>27.89534704782443</v>
      </c>
      <c r="M79" s="30">
        <f t="shared" si="3"/>
        <v>27.891148461928644</v>
      </c>
    </row>
    <row r="80" spans="1:13" ht="38.25" x14ac:dyDescent="0.2">
      <c r="A80" s="28" t="s">
        <v>83</v>
      </c>
      <c r="B80" s="24" t="s">
        <v>18</v>
      </c>
      <c r="C80" s="46">
        <v>20230024</v>
      </c>
      <c r="D80" s="24" t="s">
        <v>19</v>
      </c>
      <c r="E80" s="24" t="s">
        <v>20</v>
      </c>
      <c r="F80" s="46">
        <v>150</v>
      </c>
      <c r="G80" s="22">
        <f>G81</f>
        <v>572647.92114999995</v>
      </c>
      <c r="H80" s="22">
        <f>H81</f>
        <v>572647.92345</v>
      </c>
      <c r="I80" s="57">
        <f>I81</f>
        <v>127500.00483999999</v>
      </c>
      <c r="J80" s="30">
        <f t="shared" si="0"/>
        <v>-445147.91630999994</v>
      </c>
      <c r="K80" s="30">
        <f t="shared" si="1"/>
        <v>-445147.91860999999</v>
      </c>
      <c r="L80" s="30">
        <f t="shared" si="2"/>
        <v>22.264990429713361</v>
      </c>
      <c r="M80" s="30">
        <f t="shared" si="3"/>
        <v>22.264990340287593</v>
      </c>
    </row>
    <row r="81" spans="1:13" ht="38.25" x14ac:dyDescent="0.2">
      <c r="A81" s="28" t="s">
        <v>84</v>
      </c>
      <c r="B81" s="24" t="s">
        <v>18</v>
      </c>
      <c r="C81" s="46">
        <v>20230024</v>
      </c>
      <c r="D81" s="24" t="s">
        <v>50</v>
      </c>
      <c r="E81" s="24" t="s">
        <v>20</v>
      </c>
      <c r="F81" s="46">
        <v>150</v>
      </c>
      <c r="G81" s="50">
        <v>572647.92114999995</v>
      </c>
      <c r="H81" s="50">
        <v>572647.92345</v>
      </c>
      <c r="I81" s="50">
        <v>127500.00483999999</v>
      </c>
      <c r="J81" s="30">
        <f t="shared" si="0"/>
        <v>-445147.91630999994</v>
      </c>
      <c r="K81" s="30">
        <f t="shared" si="1"/>
        <v>-445147.91860999999</v>
      </c>
      <c r="L81" s="30">
        <f t="shared" si="2"/>
        <v>22.264990429713361</v>
      </c>
      <c r="M81" s="30">
        <f t="shared" si="3"/>
        <v>22.264990340287593</v>
      </c>
    </row>
    <row r="82" spans="1:13" ht="76.5" x14ac:dyDescent="0.2">
      <c r="A82" s="28" t="s">
        <v>85</v>
      </c>
      <c r="B82" s="24" t="s">
        <v>18</v>
      </c>
      <c r="C82" s="46">
        <v>20230029</v>
      </c>
      <c r="D82" s="24" t="s">
        <v>19</v>
      </c>
      <c r="E82" s="24" t="s">
        <v>20</v>
      </c>
      <c r="F82" s="46">
        <v>150</v>
      </c>
      <c r="G82" s="22">
        <f>G83</f>
        <v>10907.345289999999</v>
      </c>
      <c r="H82" s="22">
        <f>H83</f>
        <v>10907.345289999999</v>
      </c>
      <c r="I82" s="57">
        <f>I83</f>
        <v>2326.5655400000001</v>
      </c>
      <c r="J82" s="30">
        <f t="shared" si="0"/>
        <v>-8580.7797499999997</v>
      </c>
      <c r="K82" s="30">
        <f t="shared" si="1"/>
        <v>-8580.7797499999997</v>
      </c>
      <c r="L82" s="30">
        <f t="shared" si="2"/>
        <v>21.330263947296384</v>
      </c>
      <c r="M82" s="30">
        <f t="shared" si="3"/>
        <v>21.330263947296384</v>
      </c>
    </row>
    <row r="83" spans="1:13" ht="89.25" x14ac:dyDescent="0.2">
      <c r="A83" s="28" t="s">
        <v>86</v>
      </c>
      <c r="B83" s="24" t="s">
        <v>18</v>
      </c>
      <c r="C83" s="46">
        <v>20230029</v>
      </c>
      <c r="D83" s="24" t="s">
        <v>50</v>
      </c>
      <c r="E83" s="24" t="s">
        <v>20</v>
      </c>
      <c r="F83" s="46">
        <v>150</v>
      </c>
      <c r="G83" s="50">
        <v>10907.345289999999</v>
      </c>
      <c r="H83" s="50">
        <v>10907.345289999999</v>
      </c>
      <c r="I83" s="51">
        <v>2326.5655400000001</v>
      </c>
      <c r="J83" s="30">
        <f t="shared" si="0"/>
        <v>-8580.7797499999997</v>
      </c>
      <c r="K83" s="30">
        <f t="shared" si="1"/>
        <v>-8580.7797499999997</v>
      </c>
      <c r="L83" s="30">
        <f t="shared" si="2"/>
        <v>21.330263947296384</v>
      </c>
      <c r="M83" s="30">
        <f t="shared" si="3"/>
        <v>21.330263947296384</v>
      </c>
    </row>
    <row r="84" spans="1:13" ht="63.75" x14ac:dyDescent="0.2">
      <c r="A84" s="28" t="s">
        <v>87</v>
      </c>
      <c r="B84" s="24" t="s">
        <v>18</v>
      </c>
      <c r="C84" s="46">
        <v>20235084</v>
      </c>
      <c r="D84" s="24" t="s">
        <v>19</v>
      </c>
      <c r="E84" s="24" t="s">
        <v>20</v>
      </c>
      <c r="F84" s="46">
        <v>150</v>
      </c>
      <c r="G84" s="22">
        <f>G85</f>
        <v>74480.570000000007</v>
      </c>
      <c r="H84" s="22">
        <f>H85</f>
        <v>74480.570000000007</v>
      </c>
      <c r="I84" s="57">
        <f>I85</f>
        <v>17196.88106</v>
      </c>
      <c r="J84" s="30">
        <f t="shared" ref="J84:J118" si="12">I84-G84</f>
        <v>-57283.688940000007</v>
      </c>
      <c r="K84" s="30">
        <f t="shared" ref="K84:K118" si="13">I84-H84</f>
        <v>-57283.688940000007</v>
      </c>
      <c r="L84" s="30">
        <f t="shared" ref="L84:L114" si="14">I84/G84*100</f>
        <v>23.089083582469897</v>
      </c>
      <c r="M84" s="30">
        <f t="shared" ref="M84:M116" si="15">I84/H84*100</f>
        <v>23.089083582469897</v>
      </c>
    </row>
    <row r="85" spans="1:13" ht="63.75" x14ac:dyDescent="0.2">
      <c r="A85" s="28" t="s">
        <v>88</v>
      </c>
      <c r="B85" s="24" t="s">
        <v>18</v>
      </c>
      <c r="C85" s="46">
        <v>20235084</v>
      </c>
      <c r="D85" s="24" t="s">
        <v>50</v>
      </c>
      <c r="E85" s="24" t="s">
        <v>20</v>
      </c>
      <c r="F85" s="46">
        <v>150</v>
      </c>
      <c r="G85" s="51">
        <v>74480.570000000007</v>
      </c>
      <c r="H85" s="51">
        <v>74480.570000000007</v>
      </c>
      <c r="I85" s="57">
        <v>17196.88106</v>
      </c>
      <c r="J85" s="30">
        <f t="shared" si="12"/>
        <v>-57283.688940000007</v>
      </c>
      <c r="K85" s="30">
        <f t="shared" si="13"/>
        <v>-57283.688940000007</v>
      </c>
      <c r="L85" s="30">
        <f t="shared" si="14"/>
        <v>23.089083582469897</v>
      </c>
      <c r="M85" s="30">
        <f t="shared" si="15"/>
        <v>23.089083582469897</v>
      </c>
    </row>
    <row r="86" spans="1:13" ht="63.75" x14ac:dyDescent="0.2">
      <c r="A86" s="28" t="s">
        <v>89</v>
      </c>
      <c r="B86" s="24" t="s">
        <v>18</v>
      </c>
      <c r="C86" s="46">
        <v>20235120</v>
      </c>
      <c r="D86" s="24" t="s">
        <v>19</v>
      </c>
      <c r="E86" s="24" t="s">
        <v>20</v>
      </c>
      <c r="F86" s="46">
        <v>150</v>
      </c>
      <c r="G86" s="22">
        <f>G87</f>
        <v>3.44</v>
      </c>
      <c r="H86" s="22">
        <f>H87</f>
        <v>3.4363999999999999</v>
      </c>
      <c r="I86" s="57">
        <f>I87</f>
        <v>0</v>
      </c>
      <c r="J86" s="30">
        <f t="shared" si="12"/>
        <v>-3.44</v>
      </c>
      <c r="K86" s="30">
        <f t="shared" si="13"/>
        <v>-3.4363999999999999</v>
      </c>
      <c r="L86" s="30">
        <f t="shared" si="14"/>
        <v>0</v>
      </c>
      <c r="M86" s="30">
        <f t="shared" si="15"/>
        <v>0</v>
      </c>
    </row>
    <row r="87" spans="1:13" ht="63.75" x14ac:dyDescent="0.2">
      <c r="A87" s="28" t="s">
        <v>90</v>
      </c>
      <c r="B87" s="24" t="s">
        <v>18</v>
      </c>
      <c r="C87" s="46">
        <v>20235120</v>
      </c>
      <c r="D87" s="24" t="s">
        <v>50</v>
      </c>
      <c r="E87" s="24" t="s">
        <v>20</v>
      </c>
      <c r="F87" s="46">
        <v>150</v>
      </c>
      <c r="G87" s="51">
        <v>3.44</v>
      </c>
      <c r="H87" s="51">
        <v>3.4363999999999999</v>
      </c>
      <c r="I87" s="50">
        <v>0</v>
      </c>
      <c r="J87" s="30">
        <f t="shared" si="12"/>
        <v>-3.44</v>
      </c>
      <c r="K87" s="30">
        <f t="shared" si="13"/>
        <v>-3.4363999999999999</v>
      </c>
      <c r="L87" s="30">
        <f t="shared" si="14"/>
        <v>0</v>
      </c>
      <c r="M87" s="30">
        <f t="shared" si="15"/>
        <v>0</v>
      </c>
    </row>
    <row r="88" spans="1:13" ht="76.5" x14ac:dyDescent="0.2">
      <c r="A88" s="28" t="s">
        <v>152</v>
      </c>
      <c r="B88" s="24" t="s">
        <v>18</v>
      </c>
      <c r="C88" s="46">
        <v>20235179</v>
      </c>
      <c r="D88" s="24" t="s">
        <v>50</v>
      </c>
      <c r="E88" s="24" t="s">
        <v>20</v>
      </c>
      <c r="F88" s="46">
        <v>150</v>
      </c>
      <c r="G88" s="52">
        <f>G89</f>
        <v>3908.56936</v>
      </c>
      <c r="H88" s="52">
        <f>H89</f>
        <v>3908.56936</v>
      </c>
      <c r="I88" s="50">
        <f>I89</f>
        <v>0</v>
      </c>
      <c r="J88" s="30">
        <f t="shared" ref="J88" si="16">I88-G88</f>
        <v>-3908.56936</v>
      </c>
      <c r="K88" s="30">
        <f t="shared" ref="K88" si="17">I88-H88</f>
        <v>-3908.56936</v>
      </c>
      <c r="L88" s="30">
        <f t="shared" ref="L88" si="18">I88/G88*100</f>
        <v>0</v>
      </c>
      <c r="M88" s="30">
        <f t="shared" ref="M88" si="19">I88/H88*100</f>
        <v>0</v>
      </c>
    </row>
    <row r="89" spans="1:13" ht="71.45" customHeight="1" x14ac:dyDescent="0.2">
      <c r="A89" s="28" t="s">
        <v>151</v>
      </c>
      <c r="B89" s="24" t="s">
        <v>18</v>
      </c>
      <c r="C89" s="46">
        <v>20235179</v>
      </c>
      <c r="D89" s="24" t="s">
        <v>50</v>
      </c>
      <c r="E89" s="24" t="s">
        <v>20</v>
      </c>
      <c r="F89" s="46">
        <v>150</v>
      </c>
      <c r="G89" s="51">
        <v>3908.56936</v>
      </c>
      <c r="H89" s="51">
        <v>3908.56936</v>
      </c>
      <c r="I89" s="50">
        <v>0</v>
      </c>
      <c r="J89" s="30">
        <f t="shared" ref="J89" si="20">I89-G89</f>
        <v>-3908.56936</v>
      </c>
      <c r="K89" s="30">
        <f t="shared" ref="K89" si="21">I89-H89</f>
        <v>-3908.56936</v>
      </c>
      <c r="L89" s="30">
        <f t="shared" ref="L89" si="22">I89/G89*100</f>
        <v>0</v>
      </c>
      <c r="M89" s="30">
        <f t="shared" ref="M89" si="23">I89/H89*100</f>
        <v>0</v>
      </c>
    </row>
    <row r="90" spans="1:13" ht="63.75" x14ac:dyDescent="0.2">
      <c r="A90" s="28" t="s">
        <v>91</v>
      </c>
      <c r="B90" s="24" t="s">
        <v>18</v>
      </c>
      <c r="C90" s="46">
        <v>20235220</v>
      </c>
      <c r="D90" s="24" t="s">
        <v>19</v>
      </c>
      <c r="E90" s="24" t="s">
        <v>20</v>
      </c>
      <c r="F90" s="46">
        <v>150</v>
      </c>
      <c r="G90" s="22">
        <f>G91</f>
        <v>4272.42</v>
      </c>
      <c r="H90" s="22">
        <f>H91</f>
        <v>4430.3789800000004</v>
      </c>
      <c r="I90" s="57">
        <f>I91</f>
        <v>4474.8082899999999</v>
      </c>
      <c r="J90" s="30">
        <f t="shared" si="12"/>
        <v>202.38828999999987</v>
      </c>
      <c r="K90" s="30">
        <f t="shared" si="13"/>
        <v>44.429309999999532</v>
      </c>
      <c r="L90" s="30">
        <f t="shared" si="14"/>
        <v>104.73708787993689</v>
      </c>
      <c r="M90" s="30">
        <f t="shared" si="15"/>
        <v>101.00283317071894</v>
      </c>
    </row>
    <row r="91" spans="1:13" ht="76.5" x14ac:dyDescent="0.2">
      <c r="A91" s="28" t="s">
        <v>92</v>
      </c>
      <c r="B91" s="24" t="s">
        <v>18</v>
      </c>
      <c r="C91" s="46">
        <v>20235220</v>
      </c>
      <c r="D91" s="24" t="s">
        <v>50</v>
      </c>
      <c r="E91" s="24" t="s">
        <v>20</v>
      </c>
      <c r="F91" s="46">
        <v>150</v>
      </c>
      <c r="G91" s="51">
        <v>4272.42</v>
      </c>
      <c r="H91" s="51">
        <v>4430.3789800000004</v>
      </c>
      <c r="I91" s="51">
        <v>4474.8082899999999</v>
      </c>
      <c r="J91" s="30">
        <f t="shared" si="12"/>
        <v>202.38828999999987</v>
      </c>
      <c r="K91" s="30">
        <f t="shared" si="13"/>
        <v>44.429309999999532</v>
      </c>
      <c r="L91" s="30">
        <f t="shared" si="14"/>
        <v>104.73708787993689</v>
      </c>
      <c r="M91" s="30">
        <f t="shared" si="15"/>
        <v>101.00283317071894</v>
      </c>
    </row>
    <row r="92" spans="1:13" ht="38.25" x14ac:dyDescent="0.2">
      <c r="A92" s="28" t="s">
        <v>93</v>
      </c>
      <c r="B92" s="24" t="s">
        <v>18</v>
      </c>
      <c r="C92" s="46">
        <v>20235250</v>
      </c>
      <c r="D92" s="24" t="s">
        <v>19</v>
      </c>
      <c r="E92" s="24" t="s">
        <v>20</v>
      </c>
      <c r="F92" s="46">
        <v>150</v>
      </c>
      <c r="G92" s="22">
        <f>G93</f>
        <v>55426.04</v>
      </c>
      <c r="H92" s="22">
        <f>H93</f>
        <v>55426.035580000003</v>
      </c>
      <c r="I92" s="57">
        <f>I93</f>
        <v>22710</v>
      </c>
      <c r="J92" s="30">
        <f t="shared" si="12"/>
        <v>-32716.04</v>
      </c>
      <c r="K92" s="30">
        <f t="shared" si="13"/>
        <v>-32716.035580000003</v>
      </c>
      <c r="L92" s="30">
        <f t="shared" si="14"/>
        <v>40.973520749452788</v>
      </c>
      <c r="M92" s="30">
        <f t="shared" si="15"/>
        <v>40.97352401692374</v>
      </c>
    </row>
    <row r="93" spans="1:13" ht="38.25" x14ac:dyDescent="0.2">
      <c r="A93" s="28" t="s">
        <v>94</v>
      </c>
      <c r="B93" s="24" t="s">
        <v>18</v>
      </c>
      <c r="C93" s="46">
        <v>20235250</v>
      </c>
      <c r="D93" s="24" t="s">
        <v>50</v>
      </c>
      <c r="E93" s="24" t="s">
        <v>20</v>
      </c>
      <c r="F93" s="46">
        <v>150</v>
      </c>
      <c r="G93" s="51">
        <v>55426.04</v>
      </c>
      <c r="H93" s="51">
        <v>55426.035580000003</v>
      </c>
      <c r="I93" s="57">
        <v>22710</v>
      </c>
      <c r="J93" s="30">
        <f t="shared" si="12"/>
        <v>-32716.04</v>
      </c>
      <c r="K93" s="30">
        <f t="shared" si="13"/>
        <v>-32716.035580000003</v>
      </c>
      <c r="L93" s="30">
        <f t="shared" si="14"/>
        <v>40.973520749452788</v>
      </c>
      <c r="M93" s="30">
        <f t="shared" si="15"/>
        <v>40.97352401692374</v>
      </c>
    </row>
    <row r="94" spans="1:13" ht="63.75" hidden="1" x14ac:dyDescent="0.2">
      <c r="A94" s="28" t="s">
        <v>95</v>
      </c>
      <c r="B94" s="24" t="s">
        <v>18</v>
      </c>
      <c r="C94" s="46">
        <v>20235280</v>
      </c>
      <c r="D94" s="24" t="s">
        <v>19</v>
      </c>
      <c r="E94" s="24" t="s">
        <v>20</v>
      </c>
      <c r="F94" s="46">
        <v>150</v>
      </c>
      <c r="G94" s="22">
        <f>G95</f>
        <v>0</v>
      </c>
      <c r="H94" s="22">
        <f>H95</f>
        <v>0</v>
      </c>
      <c r="I94" s="57">
        <f>I95</f>
        <v>0</v>
      </c>
      <c r="J94" s="30">
        <f t="shared" si="12"/>
        <v>0</v>
      </c>
      <c r="K94" s="30">
        <f t="shared" si="13"/>
        <v>0</v>
      </c>
      <c r="L94" s="30" t="e">
        <f t="shared" si="14"/>
        <v>#DIV/0!</v>
      </c>
      <c r="M94" s="30" t="e">
        <f t="shared" si="15"/>
        <v>#DIV/0!</v>
      </c>
    </row>
    <row r="95" spans="1:13" ht="63.75" hidden="1" x14ac:dyDescent="0.2">
      <c r="A95" s="28" t="s">
        <v>96</v>
      </c>
      <c r="B95" s="24" t="s">
        <v>18</v>
      </c>
      <c r="C95" s="46">
        <v>20235280</v>
      </c>
      <c r="D95" s="24" t="s">
        <v>50</v>
      </c>
      <c r="E95" s="24" t="s">
        <v>20</v>
      </c>
      <c r="F95" s="46">
        <v>150</v>
      </c>
      <c r="G95" s="22"/>
      <c r="H95" s="22"/>
      <c r="I95" s="50"/>
      <c r="J95" s="30">
        <f t="shared" si="12"/>
        <v>0</v>
      </c>
      <c r="K95" s="30">
        <f t="shared" si="13"/>
        <v>0</v>
      </c>
      <c r="L95" s="30" t="e">
        <f t="shared" si="14"/>
        <v>#DIV/0!</v>
      </c>
      <c r="M95" s="30" t="e">
        <f t="shared" si="15"/>
        <v>#DIV/0!</v>
      </c>
    </row>
    <row r="96" spans="1:13" ht="38.25" x14ac:dyDescent="0.2">
      <c r="A96" s="28" t="s">
        <v>97</v>
      </c>
      <c r="B96" s="24" t="s">
        <v>18</v>
      </c>
      <c r="C96" s="46">
        <v>20235302</v>
      </c>
      <c r="D96" s="24" t="s">
        <v>19</v>
      </c>
      <c r="E96" s="24" t="s">
        <v>20</v>
      </c>
      <c r="F96" s="46">
        <v>150</v>
      </c>
      <c r="G96" s="22">
        <f>G97</f>
        <v>132237.01</v>
      </c>
      <c r="H96" s="22">
        <f>H97</f>
        <v>132237.3781</v>
      </c>
      <c r="I96" s="57">
        <f>I97</f>
        <v>70272.725149999998</v>
      </c>
      <c r="J96" s="30">
        <f t="shared" si="12"/>
        <v>-61964.284850000011</v>
      </c>
      <c r="K96" s="30">
        <f t="shared" si="13"/>
        <v>-61964.652950000003</v>
      </c>
      <c r="L96" s="30">
        <f t="shared" si="14"/>
        <v>53.141495826319719</v>
      </c>
      <c r="M96" s="30">
        <f t="shared" si="15"/>
        <v>53.141347900030688</v>
      </c>
    </row>
    <row r="97" spans="1:13" ht="38.25" x14ac:dyDescent="0.2">
      <c r="A97" s="28" t="s">
        <v>98</v>
      </c>
      <c r="B97" s="24" t="s">
        <v>18</v>
      </c>
      <c r="C97" s="46">
        <v>20235302</v>
      </c>
      <c r="D97" s="24" t="s">
        <v>50</v>
      </c>
      <c r="E97" s="24" t="s">
        <v>20</v>
      </c>
      <c r="F97" s="46">
        <v>150</v>
      </c>
      <c r="G97" s="50">
        <v>132237.01</v>
      </c>
      <c r="H97" s="50">
        <v>132237.3781</v>
      </c>
      <c r="I97" s="50">
        <v>70272.725149999998</v>
      </c>
      <c r="J97" s="30">
        <f t="shared" si="12"/>
        <v>-61964.284850000011</v>
      </c>
      <c r="K97" s="30">
        <f t="shared" si="13"/>
        <v>-61964.652950000003</v>
      </c>
      <c r="L97" s="30">
        <f t="shared" si="14"/>
        <v>53.141495826319719</v>
      </c>
      <c r="M97" s="30">
        <f t="shared" si="15"/>
        <v>53.141347900030688</v>
      </c>
    </row>
    <row r="98" spans="1:13" ht="63.75" x14ac:dyDescent="0.2">
      <c r="A98" s="28" t="s">
        <v>141</v>
      </c>
      <c r="B98" s="24" t="s">
        <v>18</v>
      </c>
      <c r="C98" s="46">
        <v>20235303</v>
      </c>
      <c r="D98" s="24" t="s">
        <v>19</v>
      </c>
      <c r="E98" s="24" t="s">
        <v>20</v>
      </c>
      <c r="F98" s="46" t="s">
        <v>65</v>
      </c>
      <c r="G98" s="22">
        <f>G99</f>
        <v>29611.385999999999</v>
      </c>
      <c r="H98" s="22">
        <f>H99</f>
        <v>29611.385999999999</v>
      </c>
      <c r="I98" s="57">
        <f>I99</f>
        <v>7205.4736300000004</v>
      </c>
      <c r="J98" s="30">
        <f t="shared" si="12"/>
        <v>-22405.912369999998</v>
      </c>
      <c r="K98" s="30">
        <f t="shared" si="13"/>
        <v>-22405.912369999998</v>
      </c>
      <c r="L98" s="30">
        <f t="shared" si="14"/>
        <v>24.333456157709069</v>
      </c>
      <c r="M98" s="30">
        <f t="shared" si="15"/>
        <v>24.333456157709069</v>
      </c>
    </row>
    <row r="99" spans="1:13" ht="63.75" x14ac:dyDescent="0.2">
      <c r="A99" s="28" t="s">
        <v>141</v>
      </c>
      <c r="B99" s="24" t="s">
        <v>18</v>
      </c>
      <c r="C99" s="46">
        <v>20235303</v>
      </c>
      <c r="D99" s="24" t="s">
        <v>50</v>
      </c>
      <c r="E99" s="24" t="s">
        <v>20</v>
      </c>
      <c r="F99" s="46" t="s">
        <v>65</v>
      </c>
      <c r="G99" s="51">
        <v>29611.385999999999</v>
      </c>
      <c r="H99" s="51">
        <v>29611.385999999999</v>
      </c>
      <c r="I99" s="50">
        <v>7205.4736300000004</v>
      </c>
      <c r="J99" s="30">
        <f t="shared" si="12"/>
        <v>-22405.912369999998</v>
      </c>
      <c r="K99" s="30">
        <f t="shared" si="13"/>
        <v>-22405.912369999998</v>
      </c>
      <c r="L99" s="30">
        <f t="shared" si="14"/>
        <v>24.333456157709069</v>
      </c>
      <c r="M99" s="30">
        <f t="shared" si="15"/>
        <v>24.333456157709069</v>
      </c>
    </row>
    <row r="100" spans="1:13" ht="51" x14ac:dyDescent="0.2">
      <c r="A100" s="28" t="s">
        <v>99</v>
      </c>
      <c r="B100" s="24" t="s">
        <v>18</v>
      </c>
      <c r="C100" s="46">
        <v>20235404</v>
      </c>
      <c r="D100" s="24" t="s">
        <v>19</v>
      </c>
      <c r="E100" s="24" t="s">
        <v>20</v>
      </c>
      <c r="F100" s="46">
        <v>150</v>
      </c>
      <c r="G100" s="22">
        <f>G101</f>
        <v>17623.39</v>
      </c>
      <c r="H100" s="22">
        <f>H101</f>
        <v>17623.392</v>
      </c>
      <c r="I100" s="57">
        <f>I101</f>
        <v>2146.12</v>
      </c>
      <c r="J100" s="30">
        <f t="shared" si="12"/>
        <v>-15477.27</v>
      </c>
      <c r="K100" s="30">
        <f t="shared" si="13"/>
        <v>-15477.272000000001</v>
      </c>
      <c r="L100" s="30">
        <f t="shared" si="14"/>
        <v>12.177679776705844</v>
      </c>
      <c r="M100" s="30">
        <f t="shared" si="15"/>
        <v>12.177678394715388</v>
      </c>
    </row>
    <row r="101" spans="1:13" ht="51" x14ac:dyDescent="0.2">
      <c r="A101" s="28" t="s">
        <v>100</v>
      </c>
      <c r="B101" s="24" t="s">
        <v>18</v>
      </c>
      <c r="C101" s="46">
        <v>20235404</v>
      </c>
      <c r="D101" s="24" t="s">
        <v>50</v>
      </c>
      <c r="E101" s="24" t="s">
        <v>20</v>
      </c>
      <c r="F101" s="46">
        <v>150</v>
      </c>
      <c r="G101" s="51">
        <v>17623.39</v>
      </c>
      <c r="H101" s="51">
        <v>17623.392</v>
      </c>
      <c r="I101" s="51">
        <v>2146.12</v>
      </c>
      <c r="J101" s="30">
        <f t="shared" si="12"/>
        <v>-15477.27</v>
      </c>
      <c r="K101" s="30">
        <f t="shared" si="13"/>
        <v>-15477.272000000001</v>
      </c>
      <c r="L101" s="30">
        <f t="shared" si="14"/>
        <v>12.177679776705844</v>
      </c>
      <c r="M101" s="30">
        <f t="shared" si="15"/>
        <v>12.177678394715388</v>
      </c>
    </row>
    <row r="102" spans="1:13" ht="63.75" x14ac:dyDescent="0.2">
      <c r="A102" s="28" t="s">
        <v>101</v>
      </c>
      <c r="B102" s="24" t="s">
        <v>18</v>
      </c>
      <c r="C102" s="46">
        <v>20235462</v>
      </c>
      <c r="D102" s="24" t="s">
        <v>19</v>
      </c>
      <c r="E102" s="24" t="s">
        <v>20</v>
      </c>
      <c r="F102" s="46">
        <v>150</v>
      </c>
      <c r="G102" s="22">
        <f>G103</f>
        <v>693.44</v>
      </c>
      <c r="H102" s="22">
        <f>H103</f>
        <v>693.43798000000004</v>
      </c>
      <c r="I102" s="57">
        <f>I103</f>
        <v>192.51804000000001</v>
      </c>
      <c r="J102" s="30">
        <f t="shared" si="12"/>
        <v>-500.92196000000001</v>
      </c>
      <c r="K102" s="30">
        <f t="shared" si="13"/>
        <v>-500.91994</v>
      </c>
      <c r="L102" s="30">
        <f t="shared" si="14"/>
        <v>27.762753807106598</v>
      </c>
      <c r="M102" s="30">
        <f t="shared" si="15"/>
        <v>27.762834680615562</v>
      </c>
    </row>
    <row r="103" spans="1:13" ht="51" x14ac:dyDescent="0.2">
      <c r="A103" s="28" t="s">
        <v>102</v>
      </c>
      <c r="B103" s="24" t="s">
        <v>18</v>
      </c>
      <c r="C103" s="46">
        <v>20235462</v>
      </c>
      <c r="D103" s="24" t="s">
        <v>50</v>
      </c>
      <c r="E103" s="24" t="s">
        <v>20</v>
      </c>
      <c r="F103" s="46">
        <v>150</v>
      </c>
      <c r="G103" s="50">
        <v>693.44</v>
      </c>
      <c r="H103" s="50">
        <v>693.43798000000004</v>
      </c>
      <c r="I103" s="50">
        <v>192.51804000000001</v>
      </c>
      <c r="J103" s="30">
        <f t="shared" si="12"/>
        <v>-500.92196000000001</v>
      </c>
      <c r="K103" s="30">
        <f t="shared" si="13"/>
        <v>-500.91994</v>
      </c>
      <c r="L103" s="30">
        <f t="shared" si="14"/>
        <v>27.762753807106598</v>
      </c>
      <c r="M103" s="30">
        <f t="shared" si="15"/>
        <v>27.762834680615562</v>
      </c>
    </row>
    <row r="104" spans="1:13" ht="25.5" hidden="1" x14ac:dyDescent="0.2">
      <c r="A104" s="28" t="s">
        <v>103</v>
      </c>
      <c r="B104" s="24" t="s">
        <v>18</v>
      </c>
      <c r="C104" s="46">
        <v>20235469</v>
      </c>
      <c r="D104" s="24" t="s">
        <v>19</v>
      </c>
      <c r="E104" s="24" t="s">
        <v>20</v>
      </c>
      <c r="F104" s="46">
        <v>150</v>
      </c>
      <c r="G104" s="22">
        <f>G105</f>
        <v>0</v>
      </c>
      <c r="H104" s="22">
        <f>H105</f>
        <v>0</v>
      </c>
      <c r="I104" s="57">
        <f>I105</f>
        <v>0</v>
      </c>
      <c r="J104" s="30">
        <f t="shared" si="12"/>
        <v>0</v>
      </c>
      <c r="K104" s="30">
        <f t="shared" si="13"/>
        <v>0</v>
      </c>
      <c r="L104" s="30" t="e">
        <f t="shared" si="14"/>
        <v>#DIV/0!</v>
      </c>
      <c r="M104" s="30" t="e">
        <f t="shared" si="15"/>
        <v>#DIV/0!</v>
      </c>
    </row>
    <row r="105" spans="1:13" ht="38.25" hidden="1" x14ac:dyDescent="0.2">
      <c r="A105" s="28" t="s">
        <v>104</v>
      </c>
      <c r="B105" s="24" t="s">
        <v>18</v>
      </c>
      <c r="C105" s="46">
        <v>20235469</v>
      </c>
      <c r="D105" s="24" t="s">
        <v>50</v>
      </c>
      <c r="E105" s="24" t="s">
        <v>20</v>
      </c>
      <c r="F105" s="46">
        <v>150</v>
      </c>
      <c r="G105" s="22"/>
      <c r="H105" s="22"/>
      <c r="I105" s="57"/>
      <c r="J105" s="30">
        <f t="shared" si="12"/>
        <v>0</v>
      </c>
      <c r="K105" s="30">
        <f t="shared" si="13"/>
        <v>0</v>
      </c>
      <c r="L105" s="30" t="e">
        <f t="shared" si="14"/>
        <v>#DIV/0!</v>
      </c>
      <c r="M105" s="30" t="e">
        <f t="shared" si="15"/>
        <v>#DIV/0!</v>
      </c>
    </row>
    <row r="106" spans="1:13" ht="38.25" hidden="1" x14ac:dyDescent="0.2">
      <c r="A106" s="23" t="s">
        <v>105</v>
      </c>
      <c r="B106" s="24" t="s">
        <v>18</v>
      </c>
      <c r="C106" s="46">
        <v>20235573</v>
      </c>
      <c r="D106" s="24" t="s">
        <v>19</v>
      </c>
      <c r="E106" s="24" t="s">
        <v>20</v>
      </c>
      <c r="F106" s="46">
        <v>150</v>
      </c>
      <c r="G106" s="22">
        <f>G107</f>
        <v>0</v>
      </c>
      <c r="H106" s="22">
        <f>H107</f>
        <v>0</v>
      </c>
      <c r="I106" s="57">
        <f>I107</f>
        <v>0</v>
      </c>
      <c r="J106" s="30">
        <f t="shared" si="12"/>
        <v>0</v>
      </c>
      <c r="K106" s="30">
        <f t="shared" si="13"/>
        <v>0</v>
      </c>
      <c r="L106" s="30" t="e">
        <f t="shared" si="14"/>
        <v>#DIV/0!</v>
      </c>
      <c r="M106" s="30" t="e">
        <f t="shared" si="15"/>
        <v>#DIV/0!</v>
      </c>
    </row>
    <row r="107" spans="1:13" ht="38.25" hidden="1" x14ac:dyDescent="0.2">
      <c r="A107" s="23" t="s">
        <v>106</v>
      </c>
      <c r="B107" s="24" t="s">
        <v>18</v>
      </c>
      <c r="C107" s="46">
        <v>20235573</v>
      </c>
      <c r="D107" s="24" t="s">
        <v>50</v>
      </c>
      <c r="E107" s="24" t="s">
        <v>20</v>
      </c>
      <c r="F107" s="46">
        <v>150</v>
      </c>
      <c r="G107" s="50"/>
      <c r="H107" s="50"/>
      <c r="I107" s="57"/>
      <c r="J107" s="30">
        <f t="shared" si="12"/>
        <v>0</v>
      </c>
      <c r="K107" s="30">
        <f t="shared" si="13"/>
        <v>0</v>
      </c>
      <c r="L107" s="30" t="e">
        <f t="shared" si="14"/>
        <v>#DIV/0!</v>
      </c>
      <c r="M107" s="30" t="e">
        <f t="shared" si="15"/>
        <v>#DIV/0!</v>
      </c>
    </row>
    <row r="108" spans="1:13" x14ac:dyDescent="0.2">
      <c r="A108" s="28" t="s">
        <v>107</v>
      </c>
      <c r="B108" s="24" t="s">
        <v>18</v>
      </c>
      <c r="C108" s="46">
        <v>20239998</v>
      </c>
      <c r="D108" s="24" t="s">
        <v>19</v>
      </c>
      <c r="E108" s="24" t="s">
        <v>20</v>
      </c>
      <c r="F108" s="46">
        <v>150</v>
      </c>
      <c r="G108" s="22">
        <f>G109</f>
        <v>149921.73202</v>
      </c>
      <c r="H108" s="22">
        <f>H109</f>
        <v>149921.73303999999</v>
      </c>
      <c r="I108" s="57">
        <f>I109</f>
        <v>39359.547409999999</v>
      </c>
      <c r="J108" s="30">
        <f t="shared" si="12"/>
        <v>-110562.18461</v>
      </c>
      <c r="K108" s="30">
        <f t="shared" si="13"/>
        <v>-110562.18562999999</v>
      </c>
      <c r="L108" s="30">
        <f t="shared" si="14"/>
        <v>26.253396942312087</v>
      </c>
      <c r="M108" s="30">
        <f t="shared" si="15"/>
        <v>26.25339676369579</v>
      </c>
    </row>
    <row r="109" spans="1:13" x14ac:dyDescent="0.2">
      <c r="A109" s="28" t="s">
        <v>108</v>
      </c>
      <c r="B109" s="24" t="s">
        <v>18</v>
      </c>
      <c r="C109" s="46">
        <v>20239998</v>
      </c>
      <c r="D109" s="24" t="s">
        <v>50</v>
      </c>
      <c r="E109" s="24" t="s">
        <v>20</v>
      </c>
      <c r="F109" s="46">
        <v>150</v>
      </c>
      <c r="G109" s="50">
        <v>149921.73202</v>
      </c>
      <c r="H109" s="50">
        <v>149921.73303999999</v>
      </c>
      <c r="I109" s="50">
        <v>39359.547409999999</v>
      </c>
      <c r="J109" s="30">
        <f t="shared" si="12"/>
        <v>-110562.18461</v>
      </c>
      <c r="K109" s="30">
        <f t="shared" si="13"/>
        <v>-110562.18562999999</v>
      </c>
      <c r="L109" s="30">
        <f t="shared" si="14"/>
        <v>26.253396942312087</v>
      </c>
      <c r="M109" s="30">
        <f t="shared" si="15"/>
        <v>26.25339676369579</v>
      </c>
    </row>
    <row r="110" spans="1:13" x14ac:dyDescent="0.2">
      <c r="A110" s="28" t="s">
        <v>109</v>
      </c>
      <c r="B110" s="24" t="s">
        <v>18</v>
      </c>
      <c r="C110" s="46">
        <v>20240000</v>
      </c>
      <c r="D110" s="24" t="s">
        <v>19</v>
      </c>
      <c r="E110" s="24" t="s">
        <v>20</v>
      </c>
      <c r="F110" s="46">
        <v>150</v>
      </c>
      <c r="G110" s="22">
        <f>G111+G113</f>
        <v>9598.8819999999996</v>
      </c>
      <c r="H110" s="22">
        <f>H111+H113</f>
        <v>9598.8817400000007</v>
      </c>
      <c r="I110" s="57">
        <f>I111+I113</f>
        <v>4653.4099500000002</v>
      </c>
      <c r="J110" s="30">
        <f t="shared" si="12"/>
        <v>-4945.4720499999994</v>
      </c>
      <c r="K110" s="30">
        <f t="shared" si="13"/>
        <v>-4945.4717900000005</v>
      </c>
      <c r="L110" s="30">
        <f t="shared" si="14"/>
        <v>48.478666057151244</v>
      </c>
      <c r="M110" s="30">
        <f t="shared" si="15"/>
        <v>48.47866737026807</v>
      </c>
    </row>
    <row r="111" spans="1:13" ht="63.75" hidden="1" x14ac:dyDescent="0.2">
      <c r="A111" s="28" t="s">
        <v>110</v>
      </c>
      <c r="B111" s="24" t="s">
        <v>18</v>
      </c>
      <c r="C111" s="46">
        <v>20245303</v>
      </c>
      <c r="D111" s="24" t="s">
        <v>19</v>
      </c>
      <c r="E111" s="24" t="s">
        <v>20</v>
      </c>
      <c r="F111" s="46">
        <v>150</v>
      </c>
      <c r="G111" s="22">
        <f>G112</f>
        <v>0</v>
      </c>
      <c r="H111" s="22">
        <f>H112</f>
        <v>0</v>
      </c>
      <c r="I111" s="57">
        <f>I112</f>
        <v>0</v>
      </c>
      <c r="J111" s="30">
        <f t="shared" si="12"/>
        <v>0</v>
      </c>
      <c r="K111" s="30">
        <f t="shared" si="13"/>
        <v>0</v>
      </c>
      <c r="L111" s="30" t="e">
        <f t="shared" si="14"/>
        <v>#DIV/0!</v>
      </c>
      <c r="M111" s="30" t="e">
        <f t="shared" si="15"/>
        <v>#DIV/0!</v>
      </c>
    </row>
    <row r="112" spans="1:13" ht="69.400000000000006" hidden="1" customHeight="1" x14ac:dyDescent="0.2">
      <c r="A112" s="28" t="s">
        <v>111</v>
      </c>
      <c r="B112" s="24" t="s">
        <v>18</v>
      </c>
      <c r="C112" s="46">
        <v>20245303</v>
      </c>
      <c r="D112" s="24" t="s">
        <v>50</v>
      </c>
      <c r="E112" s="24" t="s">
        <v>20</v>
      </c>
      <c r="F112" s="46">
        <v>150</v>
      </c>
      <c r="G112" s="22"/>
      <c r="H112" s="22"/>
      <c r="I112" s="57"/>
      <c r="J112" s="30">
        <f t="shared" si="12"/>
        <v>0</v>
      </c>
      <c r="K112" s="30">
        <f t="shared" si="13"/>
        <v>0</v>
      </c>
      <c r="L112" s="30" t="e">
        <f t="shared" si="14"/>
        <v>#DIV/0!</v>
      </c>
      <c r="M112" s="30" t="e">
        <f t="shared" si="15"/>
        <v>#DIV/0!</v>
      </c>
    </row>
    <row r="113" spans="1:13" ht="25.5" x14ac:dyDescent="0.2">
      <c r="A113" s="23" t="s">
        <v>112</v>
      </c>
      <c r="B113" s="24" t="s">
        <v>18</v>
      </c>
      <c r="C113" s="46">
        <v>20249999</v>
      </c>
      <c r="D113" s="24" t="s">
        <v>19</v>
      </c>
      <c r="E113" s="24" t="s">
        <v>20</v>
      </c>
      <c r="F113" s="46">
        <v>150</v>
      </c>
      <c r="G113" s="22">
        <f>G114</f>
        <v>9598.8819999999996</v>
      </c>
      <c r="H113" s="22">
        <f>H114</f>
        <v>9598.8817400000007</v>
      </c>
      <c r="I113" s="57">
        <f>I114</f>
        <v>4653.4099500000002</v>
      </c>
      <c r="J113" s="30">
        <f t="shared" si="12"/>
        <v>-4945.4720499999994</v>
      </c>
      <c r="K113" s="30">
        <f t="shared" si="13"/>
        <v>-4945.4717900000005</v>
      </c>
      <c r="L113" s="30">
        <f t="shared" si="14"/>
        <v>48.478666057151244</v>
      </c>
      <c r="M113" s="30">
        <f t="shared" si="15"/>
        <v>48.47866737026807</v>
      </c>
    </row>
    <row r="114" spans="1:13" ht="25.5" x14ac:dyDescent="0.2">
      <c r="A114" s="23" t="s">
        <v>113</v>
      </c>
      <c r="B114" s="24" t="s">
        <v>18</v>
      </c>
      <c r="C114" s="46">
        <v>20249999</v>
      </c>
      <c r="D114" s="24" t="s">
        <v>50</v>
      </c>
      <c r="E114" s="24" t="s">
        <v>20</v>
      </c>
      <c r="F114" s="46">
        <v>150</v>
      </c>
      <c r="G114" s="51">
        <v>9598.8819999999996</v>
      </c>
      <c r="H114" s="51">
        <v>9598.8817400000007</v>
      </c>
      <c r="I114" s="51">
        <v>4653.4099500000002</v>
      </c>
      <c r="J114" s="30">
        <f t="shared" si="12"/>
        <v>-4945.4720499999994</v>
      </c>
      <c r="K114" s="30">
        <f t="shared" si="13"/>
        <v>-4945.4717900000005</v>
      </c>
      <c r="L114" s="30">
        <f t="shared" si="14"/>
        <v>48.478666057151244</v>
      </c>
      <c r="M114" s="30">
        <f t="shared" si="15"/>
        <v>48.47866737026807</v>
      </c>
    </row>
    <row r="115" spans="1:13" x14ac:dyDescent="0.2">
      <c r="A115" s="25" t="s">
        <v>120</v>
      </c>
      <c r="B115" s="24" t="s">
        <v>18</v>
      </c>
      <c r="C115" s="29" t="s">
        <v>121</v>
      </c>
      <c r="D115" s="24" t="s">
        <v>19</v>
      </c>
      <c r="E115" s="24" t="s">
        <v>20</v>
      </c>
      <c r="F115" s="24" t="s">
        <v>65</v>
      </c>
      <c r="G115" s="22">
        <f>G116</f>
        <v>0</v>
      </c>
      <c r="H115" s="22">
        <f>H116</f>
        <v>16.036359999999998</v>
      </c>
      <c r="I115" s="57">
        <f>I116</f>
        <v>16.036359999999998</v>
      </c>
      <c r="J115" s="30">
        <f t="shared" si="12"/>
        <v>16.036359999999998</v>
      </c>
      <c r="K115" s="30">
        <f t="shared" si="13"/>
        <v>0</v>
      </c>
      <c r="L115" s="30"/>
      <c r="M115" s="30">
        <f t="shared" si="15"/>
        <v>100</v>
      </c>
    </row>
    <row r="116" spans="1:13" ht="25.5" x14ac:dyDescent="0.2">
      <c r="A116" s="18" t="s">
        <v>122</v>
      </c>
      <c r="B116" s="24" t="s">
        <v>18</v>
      </c>
      <c r="C116" s="24" t="s">
        <v>123</v>
      </c>
      <c r="D116" s="24" t="s">
        <v>50</v>
      </c>
      <c r="E116" s="24" t="s">
        <v>20</v>
      </c>
      <c r="F116" s="24" t="s">
        <v>65</v>
      </c>
      <c r="G116" s="22">
        <v>0</v>
      </c>
      <c r="H116" s="22">
        <v>16.036359999999998</v>
      </c>
      <c r="I116" s="50">
        <v>16.036359999999998</v>
      </c>
      <c r="J116" s="30">
        <f t="shared" si="12"/>
        <v>16.036359999999998</v>
      </c>
      <c r="K116" s="30">
        <f t="shared" si="13"/>
        <v>0</v>
      </c>
      <c r="L116" s="30"/>
      <c r="M116" s="30">
        <f t="shared" si="15"/>
        <v>100</v>
      </c>
    </row>
    <row r="117" spans="1:13" ht="42.6" hidden="1" customHeight="1" x14ac:dyDescent="0.2">
      <c r="A117" s="18" t="s">
        <v>142</v>
      </c>
      <c r="B117" s="24" t="s">
        <v>18</v>
      </c>
      <c r="C117" s="24" t="s">
        <v>143</v>
      </c>
      <c r="D117" s="24" t="s">
        <v>50</v>
      </c>
      <c r="E117" s="24" t="s">
        <v>20</v>
      </c>
      <c r="F117" s="24" t="s">
        <v>65</v>
      </c>
      <c r="G117" s="22"/>
      <c r="H117" s="22"/>
      <c r="I117" s="51"/>
      <c r="J117" s="30"/>
      <c r="K117" s="30"/>
      <c r="L117" s="30"/>
      <c r="M117" s="30"/>
    </row>
    <row r="118" spans="1:13" ht="51" x14ac:dyDescent="0.2">
      <c r="A118" s="18" t="s">
        <v>127</v>
      </c>
      <c r="B118" s="24" t="s">
        <v>18</v>
      </c>
      <c r="C118" s="24" t="s">
        <v>128</v>
      </c>
      <c r="D118" s="24" t="s">
        <v>50</v>
      </c>
      <c r="E118" s="24" t="s">
        <v>20</v>
      </c>
      <c r="F118" s="24" t="s">
        <v>65</v>
      </c>
      <c r="G118" s="22">
        <v>0</v>
      </c>
      <c r="H118" s="22">
        <v>0</v>
      </c>
      <c r="I118" s="50">
        <v>-994.52876000000003</v>
      </c>
      <c r="J118" s="30">
        <f t="shared" si="12"/>
        <v>-994.52876000000003</v>
      </c>
      <c r="K118" s="30">
        <f t="shared" si="13"/>
        <v>-994.52876000000003</v>
      </c>
      <c r="L118" s="30"/>
      <c r="M118" s="30"/>
    </row>
  </sheetData>
  <mergeCells count="17">
    <mergeCell ref="D11:D12"/>
    <mergeCell ref="E11:E12"/>
    <mergeCell ref="G1:L2"/>
    <mergeCell ref="G3:M3"/>
    <mergeCell ref="G6:K6"/>
    <mergeCell ref="H11:H12"/>
    <mergeCell ref="I11:I12"/>
    <mergeCell ref="J11:K11"/>
    <mergeCell ref="L11:M11"/>
    <mergeCell ref="A7:M7"/>
    <mergeCell ref="A8:M8"/>
    <mergeCell ref="F11:F12"/>
    <mergeCell ref="G11:G12"/>
    <mergeCell ref="G5:L5"/>
    <mergeCell ref="A11:A12"/>
    <mergeCell ref="B11:B12"/>
    <mergeCell ref="C11:C12"/>
  </mergeCells>
  <phoneticPr fontId="3" type="noConversion"/>
  <pageMargins left="0.74803149606299213" right="0.47244094488188981" top="0.98425196850393704" bottom="0.98425196850393704" header="0.51181102362204722" footer="0.51181102362204722"/>
  <pageSetup paperSize="9" scale="4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9" sqref="F9"/>
    </sheetView>
  </sheetViews>
  <sheetFormatPr defaultRowHeight="12.75" x14ac:dyDescent="0.2"/>
  <cols>
    <col min="1" max="1" width="13.42578125" customWidth="1"/>
    <col min="2" max="2" width="16.140625" customWidth="1"/>
    <col min="3" max="3" width="17.42578125" customWidth="1"/>
    <col min="4" max="5" width="15.42578125" customWidth="1"/>
    <col min="6" max="6" width="14.42578125" customWidth="1"/>
    <col min="7" max="7" width="16.42578125" customWidth="1"/>
  </cols>
  <sheetData>
    <row r="1" spans="1:7" x14ac:dyDescent="0.2">
      <c r="C1" s="1" t="s">
        <v>2</v>
      </c>
      <c r="D1" s="1"/>
    </row>
    <row r="2" spans="1:7" ht="13.5" thickBot="1" x14ac:dyDescent="0.25"/>
    <row r="3" spans="1:7" ht="41.25" customHeight="1" x14ac:dyDescent="0.2">
      <c r="A3" s="7" t="s">
        <v>3</v>
      </c>
      <c r="B3" s="8" t="s">
        <v>9</v>
      </c>
      <c r="C3" s="6" t="s">
        <v>7</v>
      </c>
      <c r="D3" s="4" t="s">
        <v>4</v>
      </c>
      <c r="E3" s="4" t="s">
        <v>5</v>
      </c>
      <c r="F3" s="6" t="s">
        <v>6</v>
      </c>
      <c r="G3" s="10" t="s">
        <v>8</v>
      </c>
    </row>
    <row r="4" spans="1:7" ht="18.95" customHeight="1" x14ac:dyDescent="0.2">
      <c r="A4" s="5" t="s">
        <v>0</v>
      </c>
      <c r="B4" s="2">
        <v>3075200</v>
      </c>
      <c r="C4" s="2">
        <v>3179644.04</v>
      </c>
      <c r="D4" s="2">
        <f>C4-B4</f>
        <v>104444.04000000004</v>
      </c>
      <c r="E4" s="2">
        <v>1250420</v>
      </c>
      <c r="F4" s="2">
        <f>E4-B4</f>
        <v>-1824780</v>
      </c>
      <c r="G4" s="11">
        <f>E4-C4</f>
        <v>-1929224.04</v>
      </c>
    </row>
    <row r="5" spans="1:7" ht="24.75" customHeight="1" thickBot="1" x14ac:dyDescent="0.25">
      <c r="A5" s="9" t="s">
        <v>1</v>
      </c>
      <c r="B5" s="12">
        <v>7277080</v>
      </c>
      <c r="C5" s="12">
        <v>7633704.5499999998</v>
      </c>
      <c r="D5" s="12">
        <f>C5-B5</f>
        <v>356624.54999999981</v>
      </c>
      <c r="E5" s="12">
        <v>1231113.8700000001</v>
      </c>
      <c r="F5" s="3">
        <f>E5-B5</f>
        <v>-6045966.1299999999</v>
      </c>
      <c r="G5" s="13">
        <f>E5-C5</f>
        <v>-6402590.6799999997</v>
      </c>
    </row>
    <row r="6" spans="1:7" ht="13.5" thickBot="1" x14ac:dyDescent="0.25">
      <c r="F6" s="14">
        <f>SUM(F4:F5)</f>
        <v>-7870746.1299999999</v>
      </c>
      <c r="G6" s="15">
        <f>SUM(G4:G5)</f>
        <v>-8331814.7199999997</v>
      </c>
    </row>
    <row r="8" spans="1:7" ht="34.5" customHeight="1" x14ac:dyDescent="0.2"/>
  </sheetData>
  <phoneticPr fontId="3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(4)</vt:lpstr>
    </vt:vector>
  </TitlesOfParts>
  <Company>Фин.Управление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soyrev</dc:creator>
  <cp:lastModifiedBy>sekretar</cp:lastModifiedBy>
  <cp:lastPrinted>2021-10-25T12:23:36Z</cp:lastPrinted>
  <dcterms:created xsi:type="dcterms:W3CDTF">2015-04-16T11:30:32Z</dcterms:created>
  <dcterms:modified xsi:type="dcterms:W3CDTF">2023-05-18T13:57:29Z</dcterms:modified>
</cp:coreProperties>
</file>