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840" windowWidth="19410" windowHeight="8355"/>
  </bookViews>
  <sheets>
    <sheet name="2023" sheetId="3" r:id="rId1"/>
    <sheet name="поясн" sheetId="4" r:id="rId2"/>
    <sheet name="Лист1" sheetId="5" r:id="rId3"/>
  </sheets>
  <definedNames>
    <definedName name="_xlnm._FilterDatabase" localSheetId="0" hidden="1">'2023'!$A$13:$N$1089</definedName>
    <definedName name="_xlnm.Print_Area" localSheetId="0">'2023'!$A$1:$M$1098</definedName>
  </definedNames>
  <calcPr calcId="162913" iterate="1"/>
</workbook>
</file>

<file path=xl/calcChain.xml><?xml version="1.0" encoding="utf-8"?>
<calcChain xmlns="http://schemas.openxmlformats.org/spreadsheetml/2006/main">
  <c r="K756" i="3" l="1"/>
  <c r="L756" i="3"/>
  <c r="J756" i="3"/>
  <c r="L411" i="3"/>
  <c r="K411" i="3"/>
  <c r="J411" i="3"/>
  <c r="L46" i="3"/>
  <c r="K46" i="3"/>
  <c r="J46" i="3"/>
  <c r="L51" i="3"/>
  <c r="K975" i="3"/>
  <c r="L975" i="3"/>
  <c r="J975" i="3"/>
  <c r="M20" i="3" l="1"/>
  <c r="M21" i="3"/>
  <c r="M22" i="3"/>
  <c r="M24" i="3"/>
  <c r="M31" i="3"/>
  <c r="M33" i="3"/>
  <c r="M38" i="3"/>
  <c r="M39" i="3"/>
  <c r="M40" i="3"/>
  <c r="M42" i="3"/>
  <c r="M44" i="3"/>
  <c r="M45" i="3"/>
  <c r="M52" i="3"/>
  <c r="M54" i="3"/>
  <c r="M58" i="3"/>
  <c r="M59" i="3"/>
  <c r="M61" i="3"/>
  <c r="M63" i="3"/>
  <c r="M64" i="3"/>
  <c r="M68" i="3"/>
  <c r="M69" i="3"/>
  <c r="M74" i="3"/>
  <c r="M79" i="3"/>
  <c r="M80" i="3"/>
  <c r="M82" i="3"/>
  <c r="M83" i="3"/>
  <c r="M85" i="3"/>
  <c r="M87" i="3"/>
  <c r="M88" i="3"/>
  <c r="M92" i="3"/>
  <c r="M96" i="3"/>
  <c r="M100" i="3"/>
  <c r="M101" i="3"/>
  <c r="M102" i="3"/>
  <c r="M106" i="3"/>
  <c r="M107" i="3"/>
  <c r="M111" i="3"/>
  <c r="M112" i="3"/>
  <c r="M113" i="3"/>
  <c r="M116" i="3"/>
  <c r="M117" i="3"/>
  <c r="M122" i="3"/>
  <c r="M125" i="3"/>
  <c r="M128" i="3"/>
  <c r="M131" i="3"/>
  <c r="M137" i="3"/>
  <c r="M141" i="3"/>
  <c r="M144" i="3"/>
  <c r="M148" i="3"/>
  <c r="M150" i="3"/>
  <c r="M153" i="3"/>
  <c r="M156" i="3"/>
  <c r="M159" i="3"/>
  <c r="M165" i="3"/>
  <c r="M171" i="3"/>
  <c r="M172" i="3"/>
  <c r="M173" i="3"/>
  <c r="M176" i="3"/>
  <c r="M180" i="3"/>
  <c r="M187" i="3"/>
  <c r="M191" i="3"/>
  <c r="M193" i="3"/>
  <c r="M197" i="3"/>
  <c r="M199" i="3"/>
  <c r="M202" i="3"/>
  <c r="M208" i="3"/>
  <c r="M212" i="3"/>
  <c r="M215" i="3"/>
  <c r="M219" i="3"/>
  <c r="M222" i="3"/>
  <c r="M225" i="3"/>
  <c r="M229" i="3"/>
  <c r="M235" i="3"/>
  <c r="M241" i="3"/>
  <c r="M247" i="3"/>
  <c r="M250" i="3"/>
  <c r="M253" i="3"/>
  <c r="M255" i="3"/>
  <c r="M259" i="3"/>
  <c r="M263" i="3"/>
  <c r="M267" i="3"/>
  <c r="M270" i="3"/>
  <c r="M274" i="3"/>
  <c r="M275" i="3"/>
  <c r="M279" i="3"/>
  <c r="M283" i="3"/>
  <c r="M289" i="3"/>
  <c r="M294" i="3"/>
  <c r="M299" i="3"/>
  <c r="M304" i="3"/>
  <c r="M307" i="3"/>
  <c r="M313" i="3"/>
  <c r="M317" i="3"/>
  <c r="M323" i="3"/>
  <c r="M327" i="3"/>
  <c r="M329" i="3"/>
  <c r="M331" i="3"/>
  <c r="M337" i="3"/>
  <c r="M338" i="3"/>
  <c r="M339" i="3"/>
  <c r="M341" i="3"/>
  <c r="M342" i="3"/>
  <c r="M345" i="3"/>
  <c r="M346" i="3"/>
  <c r="M347" i="3"/>
  <c r="M350" i="3"/>
  <c r="M352" i="3"/>
  <c r="M359" i="3"/>
  <c r="M362" i="3"/>
  <c r="M365" i="3"/>
  <c r="M366" i="3"/>
  <c r="M367" i="3"/>
  <c r="M369" i="3"/>
  <c r="M377" i="3"/>
  <c r="M378" i="3"/>
  <c r="M379" i="3"/>
  <c r="M381" i="3"/>
  <c r="M386" i="3"/>
  <c r="M392" i="3"/>
  <c r="M396" i="3"/>
  <c r="M400" i="3"/>
  <c r="M401" i="3"/>
  <c r="M402" i="3"/>
  <c r="M409" i="3"/>
  <c r="M410" i="3"/>
  <c r="M419" i="3"/>
  <c r="M420" i="3"/>
  <c r="M421" i="3"/>
  <c r="M423" i="3"/>
  <c r="M424" i="3"/>
  <c r="M425" i="3"/>
  <c r="M427" i="3"/>
  <c r="M428" i="3"/>
  <c r="M433" i="3"/>
  <c r="M434" i="3"/>
  <c r="M435" i="3"/>
  <c r="M436" i="3"/>
  <c r="M438" i="3"/>
  <c r="M439" i="3"/>
  <c r="M440" i="3"/>
  <c r="M442" i="3"/>
  <c r="M443" i="3"/>
  <c r="M445" i="3"/>
  <c r="M447" i="3"/>
  <c r="M453" i="3"/>
  <c r="M459" i="3"/>
  <c r="M461" i="3"/>
  <c r="M462" i="3"/>
  <c r="M463" i="3"/>
  <c r="M465" i="3"/>
  <c r="M470" i="3"/>
  <c r="M472" i="3"/>
  <c r="M473" i="3"/>
  <c r="M474" i="3"/>
  <c r="M479" i="3"/>
  <c r="M484" i="3"/>
  <c r="M485" i="3"/>
  <c r="M486" i="3"/>
  <c r="M489" i="3"/>
  <c r="M491" i="3"/>
  <c r="M493" i="3"/>
  <c r="M494" i="3"/>
  <c r="M498" i="3"/>
  <c r="M499" i="3"/>
  <c r="M500" i="3"/>
  <c r="M502" i="3"/>
  <c r="M505" i="3"/>
  <c r="M506" i="3"/>
  <c r="M507" i="3"/>
  <c r="M513" i="3"/>
  <c r="M514" i="3"/>
  <c r="M521" i="3"/>
  <c r="M523" i="3"/>
  <c r="M529" i="3"/>
  <c r="M530" i="3"/>
  <c r="M533" i="3"/>
  <c r="M535" i="3"/>
  <c r="M537" i="3"/>
  <c r="M540" i="3"/>
  <c r="M541" i="3"/>
  <c r="M542" i="3"/>
  <c r="M543" i="3"/>
  <c r="M545" i="3"/>
  <c r="M547" i="3"/>
  <c r="M549" i="3"/>
  <c r="M552" i="3"/>
  <c r="M555" i="3"/>
  <c r="M559" i="3"/>
  <c r="M560" i="3"/>
  <c r="M562" i="3"/>
  <c r="M569" i="3"/>
  <c r="M570" i="3"/>
  <c r="M572" i="3"/>
  <c r="M573" i="3"/>
  <c r="M576" i="3"/>
  <c r="M577" i="3"/>
  <c r="M579" i="3"/>
  <c r="M580" i="3"/>
  <c r="M582" i="3"/>
  <c r="M583" i="3"/>
  <c r="M585" i="3"/>
  <c r="M586" i="3"/>
  <c r="M588" i="3"/>
  <c r="M589" i="3"/>
  <c r="M591" i="3"/>
  <c r="M592" i="3"/>
  <c r="M594" i="3"/>
  <c r="M595" i="3"/>
  <c r="M597" i="3"/>
  <c r="M598" i="3"/>
  <c r="M600" i="3"/>
  <c r="M602" i="3"/>
  <c r="M604" i="3"/>
  <c r="M605" i="3"/>
  <c r="M607" i="3"/>
  <c r="M610" i="3"/>
  <c r="M611" i="3"/>
  <c r="M614" i="3"/>
  <c r="M616" i="3"/>
  <c r="M621" i="3"/>
  <c r="M623" i="3"/>
  <c r="M625" i="3"/>
  <c r="M626" i="3"/>
  <c r="M628" i="3"/>
  <c r="M629" i="3"/>
  <c r="M631" i="3"/>
  <c r="M632" i="3"/>
  <c r="M634" i="3"/>
  <c r="M635" i="3"/>
  <c r="M638" i="3"/>
  <c r="M645" i="3"/>
  <c r="M646" i="3"/>
  <c r="M649" i="3"/>
  <c r="M650" i="3"/>
  <c r="M651" i="3"/>
  <c r="M655" i="3"/>
  <c r="M663" i="3"/>
  <c r="M664" i="3"/>
  <c r="M665" i="3"/>
  <c r="M667" i="3"/>
  <c r="M669" i="3"/>
  <c r="M670" i="3"/>
  <c r="M673" i="3"/>
  <c r="M680" i="3"/>
  <c r="M681" i="3"/>
  <c r="M683" i="3"/>
  <c r="M690" i="3"/>
  <c r="M691" i="3"/>
  <c r="M692" i="3"/>
  <c r="M694" i="3"/>
  <c r="M699" i="3"/>
  <c r="M708" i="3"/>
  <c r="M710" i="3"/>
  <c r="M717" i="3"/>
  <c r="M720" i="3"/>
  <c r="M727" i="3"/>
  <c r="M730" i="3"/>
  <c r="M734" i="3"/>
  <c r="M741" i="3"/>
  <c r="M742" i="3"/>
  <c r="M743" i="3"/>
  <c r="M745" i="3"/>
  <c r="M750" i="3"/>
  <c r="M752" i="3"/>
  <c r="M761" i="3"/>
  <c r="M763" i="3"/>
  <c r="M769" i="3"/>
  <c r="M776" i="3"/>
  <c r="M783" i="3"/>
  <c r="M787" i="3"/>
  <c r="M793" i="3"/>
  <c r="M800" i="3"/>
  <c r="M801" i="3"/>
  <c r="M802" i="3"/>
  <c r="M804" i="3"/>
  <c r="M809" i="3"/>
  <c r="M811" i="3"/>
  <c r="M820" i="3"/>
  <c r="M826" i="3"/>
  <c r="M833" i="3"/>
  <c r="M836" i="3"/>
  <c r="M843" i="3"/>
  <c r="M849" i="3"/>
  <c r="M853" i="3"/>
  <c r="M859" i="3"/>
  <c r="M865" i="3"/>
  <c r="M871" i="3"/>
  <c r="M873" i="3"/>
  <c r="M880" i="3"/>
  <c r="M881" i="3"/>
  <c r="M882" i="3"/>
  <c r="M884" i="3"/>
  <c r="M889" i="3"/>
  <c r="M898" i="3"/>
  <c r="M902" i="3"/>
  <c r="M909" i="3"/>
  <c r="M911" i="3"/>
  <c r="M915" i="3"/>
  <c r="M918" i="3"/>
  <c r="M925" i="3"/>
  <c r="M926" i="3"/>
  <c r="M932" i="3"/>
  <c r="M935" i="3"/>
  <c r="M939" i="3"/>
  <c r="M945" i="3"/>
  <c r="M952" i="3"/>
  <c r="M953" i="3"/>
  <c r="M954" i="3"/>
  <c r="M956" i="3"/>
  <c r="M961" i="3"/>
  <c r="M963" i="3"/>
  <c r="M972" i="3"/>
  <c r="M975" i="3"/>
  <c r="M976" i="3"/>
  <c r="M982" i="3"/>
  <c r="M989" i="3"/>
  <c r="M992" i="3"/>
  <c r="M998" i="3"/>
  <c r="M1001" i="3"/>
  <c r="M1005" i="3"/>
  <c r="M1012" i="3"/>
  <c r="M1013" i="3"/>
  <c r="M1014" i="3"/>
  <c r="M1016" i="3"/>
  <c r="M1021" i="3"/>
  <c r="M1022" i="3"/>
  <c r="M1031" i="3"/>
  <c r="M1038" i="3"/>
  <c r="M1045" i="3"/>
  <c r="M1046" i="3"/>
  <c r="M1052" i="3"/>
  <c r="M1055" i="3"/>
  <c r="M1057" i="3"/>
  <c r="M1059" i="3"/>
  <c r="M1061" i="3"/>
  <c r="M1063" i="3"/>
  <c r="M1065" i="3"/>
  <c r="M1068" i="3"/>
  <c r="M1072" i="3"/>
  <c r="M1078" i="3"/>
  <c r="M1080" i="3"/>
  <c r="M1086" i="3"/>
  <c r="M1088" i="3"/>
  <c r="L1087" i="3"/>
  <c r="L1085" i="3"/>
  <c r="L1084" i="3" s="1"/>
  <c r="L1083" i="3" s="1"/>
  <c r="L1079" i="3"/>
  <c r="L1077" i="3"/>
  <c r="L1071" i="3"/>
  <c r="L1070" i="3" s="1"/>
  <c r="L1069" i="3" s="1"/>
  <c r="L1067" i="3"/>
  <c r="L1066" i="3" s="1"/>
  <c r="L1064" i="3"/>
  <c r="L1062" i="3"/>
  <c r="L1060" i="3"/>
  <c r="L1058" i="3"/>
  <c r="L1056" i="3"/>
  <c r="L1054" i="3"/>
  <c r="L1051" i="3"/>
  <c r="L1050" i="3" s="1"/>
  <c r="L1044" i="3"/>
  <c r="L1043" i="3" s="1"/>
  <c r="L1042" i="3" s="1"/>
  <c r="L1041" i="3" s="1"/>
  <c r="L1040" i="3" s="1"/>
  <c r="L1037" i="3"/>
  <c r="L1036" i="3" s="1"/>
  <c r="L1035" i="3" s="1"/>
  <c r="L1034" i="3" s="1"/>
  <c r="L1033" i="3" s="1"/>
  <c r="L1032" i="3" s="1"/>
  <c r="L1030" i="3"/>
  <c r="L1029" i="3" s="1"/>
  <c r="L1028" i="3" s="1"/>
  <c r="L1026" i="3"/>
  <c r="L1025" i="3" s="1"/>
  <c r="L1024" i="3" s="1"/>
  <c r="L1020" i="3"/>
  <c r="L1019" i="3" s="1"/>
  <c r="L1018" i="3" s="1"/>
  <c r="L1015" i="3"/>
  <c r="L1011" i="3"/>
  <c r="L1004" i="3"/>
  <c r="L1003" i="3" s="1"/>
  <c r="L1002" i="3" s="1"/>
  <c r="L1000" i="3"/>
  <c r="L999" i="3" s="1"/>
  <c r="L997" i="3"/>
  <c r="L991" i="3"/>
  <c r="L990" i="3" s="1"/>
  <c r="L988" i="3"/>
  <c r="L987" i="3" s="1"/>
  <c r="L986" i="3" s="1"/>
  <c r="L981" i="3"/>
  <c r="L980" i="3" s="1"/>
  <c r="L979" i="3" s="1"/>
  <c r="L978" i="3" s="1"/>
  <c r="L977" i="3" s="1"/>
  <c r="L974" i="3"/>
  <c r="L973" i="3" s="1"/>
  <c r="L971" i="3"/>
  <c r="L970" i="3" s="1"/>
  <c r="L969" i="3" s="1"/>
  <c r="L967" i="3"/>
  <c r="L966" i="3" s="1"/>
  <c r="L965" i="3" s="1"/>
  <c r="L962" i="3"/>
  <c r="L960" i="3"/>
  <c r="L955" i="3"/>
  <c r="L951" i="3"/>
  <c r="L944" i="3"/>
  <c r="L943" i="3" s="1"/>
  <c r="L942" i="3" s="1"/>
  <c r="L941" i="3" s="1"/>
  <c r="L940" i="3" s="1"/>
  <c r="L938" i="3"/>
  <c r="L937" i="3" s="1"/>
  <c r="L936" i="3" s="1"/>
  <c r="L934" i="3"/>
  <c r="L933" i="3" s="1"/>
  <c r="L931" i="3"/>
  <c r="L930" i="3" s="1"/>
  <c r="L924" i="3"/>
  <c r="L923" i="3" s="1"/>
  <c r="L922" i="3" s="1"/>
  <c r="L921" i="3" s="1"/>
  <c r="L920" i="3" s="1"/>
  <c r="L917" i="3"/>
  <c r="L916" i="3" s="1"/>
  <c r="L914" i="3"/>
  <c r="L913" i="3" s="1"/>
  <c r="L910" i="3"/>
  <c r="L908" i="3"/>
  <c r="L901" i="3"/>
  <c r="L900" i="3" s="1"/>
  <c r="L899" i="3" s="1"/>
  <c r="L897" i="3"/>
  <c r="L896" i="3" s="1"/>
  <c r="L895" i="3" s="1"/>
  <c r="L893" i="3"/>
  <c r="L892" i="3" s="1"/>
  <c r="L891" i="3" s="1"/>
  <c r="L888" i="3"/>
  <c r="L887" i="3" s="1"/>
  <c r="L886" i="3" s="1"/>
  <c r="L883" i="3"/>
  <c r="L879" i="3"/>
  <c r="L872" i="3"/>
  <c r="L870" i="3"/>
  <c r="L864" i="3"/>
  <c r="L863" i="3" s="1"/>
  <c r="L858" i="3"/>
  <c r="L857" i="3" s="1"/>
  <c r="L852" i="3"/>
  <c r="L851" i="3" s="1"/>
  <c r="L848" i="3"/>
  <c r="L847" i="3" s="1"/>
  <c r="L842" i="3"/>
  <c r="L841" i="3" s="1"/>
  <c r="L835" i="3"/>
  <c r="L832" i="3"/>
  <c r="L831" i="3" s="1"/>
  <c r="L825" i="3"/>
  <c r="L819" i="3"/>
  <c r="L815" i="3"/>
  <c r="L810" i="3"/>
  <c r="L808" i="3"/>
  <c r="L803" i="3"/>
  <c r="L799" i="3"/>
  <c r="L792" i="3"/>
  <c r="L791" i="3" s="1"/>
  <c r="L786" i="3"/>
  <c r="L785" i="3" s="1"/>
  <c r="L782" i="3"/>
  <c r="L781" i="3" s="1"/>
  <c r="L775" i="3"/>
  <c r="L768" i="3"/>
  <c r="L767" i="3" s="1"/>
  <c r="L762" i="3"/>
  <c r="L760" i="3"/>
  <c r="L759" i="3" s="1"/>
  <c r="L755" i="3"/>
  <c r="L751" i="3"/>
  <c r="L749" i="3"/>
  <c r="L744" i="3"/>
  <c r="L740" i="3"/>
  <c r="L733" i="3"/>
  <c r="L729" i="3"/>
  <c r="L726" i="3"/>
  <c r="L725" i="3" s="1"/>
  <c r="L719" i="3"/>
  <c r="L716" i="3"/>
  <c r="L715" i="3" s="1"/>
  <c r="L709" i="3"/>
  <c r="L707" i="3"/>
  <c r="L703" i="3"/>
  <c r="L698" i="3"/>
  <c r="L693" i="3"/>
  <c r="L689" i="3"/>
  <c r="L682" i="3"/>
  <c r="L679" i="3"/>
  <c r="L672" i="3"/>
  <c r="L668" i="3"/>
  <c r="L666" i="3"/>
  <c r="L662" i="3"/>
  <c r="L654" i="3"/>
  <c r="L648" i="3"/>
  <c r="L644" i="3"/>
  <c r="L642" i="3"/>
  <c r="L637" i="3"/>
  <c r="L633" i="3"/>
  <c r="L630" i="3"/>
  <c r="L627" i="3"/>
  <c r="L624" i="3"/>
  <c r="L622" i="3"/>
  <c r="L620" i="3"/>
  <c r="L615" i="3"/>
  <c r="L613" i="3"/>
  <c r="L609" i="3"/>
  <c r="L606" i="3"/>
  <c r="L603" i="3"/>
  <c r="L601" i="3"/>
  <c r="L599" i="3"/>
  <c r="L596" i="3"/>
  <c r="L593" i="3"/>
  <c r="L590" i="3"/>
  <c r="L587" i="3"/>
  <c r="L584" i="3"/>
  <c r="L581" i="3"/>
  <c r="L578" i="3"/>
  <c r="L575" i="3"/>
  <c r="L571" i="3"/>
  <c r="L568" i="3"/>
  <c r="L561" i="3"/>
  <c r="L558" i="3"/>
  <c r="L554" i="3"/>
  <c r="L551" i="3"/>
  <c r="L548" i="3"/>
  <c r="L546" i="3"/>
  <c r="L544" i="3"/>
  <c r="L539" i="3"/>
  <c r="L536" i="3"/>
  <c r="L534" i="3"/>
  <c r="L532" i="3"/>
  <c r="L528" i="3"/>
  <c r="L522" i="3"/>
  <c r="L520" i="3"/>
  <c r="L512" i="3"/>
  <c r="L504" i="3"/>
  <c r="L501" i="3"/>
  <c r="L497" i="3"/>
  <c r="L492" i="3"/>
  <c r="L490" i="3"/>
  <c r="L488" i="3"/>
  <c r="L483" i="3"/>
  <c r="L478" i="3"/>
  <c r="L475" i="3"/>
  <c r="L471" i="3"/>
  <c r="L469" i="3"/>
  <c r="L464" i="3"/>
  <c r="L458" i="3"/>
  <c r="L452" i="3"/>
  <c r="L448" i="3"/>
  <c r="L446" i="3"/>
  <c r="L444" i="3"/>
  <c r="L441" i="3"/>
  <c r="L437" i="3"/>
  <c r="L432" i="3"/>
  <c r="L426" i="3"/>
  <c r="L422" i="3"/>
  <c r="L418" i="3"/>
  <c r="L408" i="3"/>
  <c r="L399" i="3"/>
  <c r="L395" i="3"/>
  <c r="L391" i="3"/>
  <c r="L385" i="3"/>
  <c r="L380" i="3"/>
  <c r="L376" i="3"/>
  <c r="L368" i="3"/>
  <c r="L364" i="3"/>
  <c r="L361" i="3"/>
  <c r="L358" i="3"/>
  <c r="L351" i="3"/>
  <c r="L349" i="3"/>
  <c r="L344" i="3"/>
  <c r="L340" i="3"/>
  <c r="L336" i="3"/>
  <c r="L330" i="3"/>
  <c r="L328" i="3"/>
  <c r="L326" i="3"/>
  <c r="L322" i="3"/>
  <c r="L316" i="3"/>
  <c r="L312" i="3"/>
  <c r="L306" i="3"/>
  <c r="L303" i="3"/>
  <c r="L298" i="3"/>
  <c r="L293" i="3"/>
  <c r="L288" i="3"/>
  <c r="L282" i="3"/>
  <c r="L278" i="3"/>
  <c r="L273" i="3"/>
  <c r="L269" i="3"/>
  <c r="L266" i="3"/>
  <c r="L262" i="3"/>
  <c r="L258" i="3"/>
  <c r="L254" i="3"/>
  <c r="L252" i="3"/>
  <c r="L249" i="3"/>
  <c r="L246" i="3"/>
  <c r="L240" i="3"/>
  <c r="L234" i="3"/>
  <c r="L228" i="3"/>
  <c r="L224" i="3"/>
  <c r="L223" i="3"/>
  <c r="L221" i="3"/>
  <c r="L220" i="3"/>
  <c r="L218" i="3"/>
  <c r="L214" i="3"/>
  <c r="L211" i="3"/>
  <c r="L207" i="3"/>
  <c r="L201" i="3"/>
  <c r="L198" i="3"/>
  <c r="L196" i="3"/>
  <c r="L195" i="3"/>
  <c r="L192" i="3"/>
  <c r="L190" i="3"/>
  <c r="L186" i="3"/>
  <c r="L179" i="3"/>
  <c r="L175" i="3"/>
  <c r="L170" i="3"/>
  <c r="L164" i="3"/>
  <c r="L158" i="3"/>
  <c r="L155" i="3"/>
  <c r="L152" i="3"/>
  <c r="L149" i="3"/>
  <c r="L147" i="3"/>
  <c r="L143" i="3"/>
  <c r="L140" i="3"/>
  <c r="L136" i="3"/>
  <c r="L133" i="3"/>
  <c r="L130" i="3"/>
  <c r="L127" i="3"/>
  <c r="L124" i="3"/>
  <c r="L121" i="3"/>
  <c r="L115" i="3"/>
  <c r="L110" i="3"/>
  <c r="L105" i="3"/>
  <c r="L99" i="3"/>
  <c r="L95" i="3"/>
  <c r="L91" i="3"/>
  <c r="L86" i="3"/>
  <c r="L84" i="3"/>
  <c r="L81" i="3"/>
  <c r="L78" i="3"/>
  <c r="L73" i="3"/>
  <c r="L67" i="3"/>
  <c r="L62" i="3"/>
  <c r="L60" i="3"/>
  <c r="L57" i="3"/>
  <c r="L53" i="3"/>
  <c r="L43" i="3"/>
  <c r="L41" i="3"/>
  <c r="L37" i="3"/>
  <c r="L32" i="3"/>
  <c r="L30" i="3"/>
  <c r="L23" i="3"/>
  <c r="L19" i="3"/>
  <c r="J1087" i="3"/>
  <c r="J1085" i="3"/>
  <c r="J1084" i="3" s="1"/>
  <c r="J1083" i="3" s="1"/>
  <c r="J1079" i="3"/>
  <c r="J1077" i="3"/>
  <c r="J1071" i="3"/>
  <c r="J1070" i="3" s="1"/>
  <c r="J1069" i="3" s="1"/>
  <c r="J1067" i="3"/>
  <c r="J1066" i="3" s="1"/>
  <c r="J1064" i="3"/>
  <c r="J1062" i="3"/>
  <c r="J1060" i="3"/>
  <c r="J1058" i="3"/>
  <c r="J1056" i="3"/>
  <c r="J1054" i="3"/>
  <c r="J1051" i="3"/>
  <c r="J1050" i="3" s="1"/>
  <c r="J1044" i="3"/>
  <c r="J1043" i="3" s="1"/>
  <c r="J1042" i="3" s="1"/>
  <c r="J1041" i="3" s="1"/>
  <c r="J1040" i="3" s="1"/>
  <c r="J1037" i="3"/>
  <c r="J1036" i="3" s="1"/>
  <c r="J1035" i="3" s="1"/>
  <c r="J1034" i="3" s="1"/>
  <c r="J1033" i="3" s="1"/>
  <c r="J1032" i="3" s="1"/>
  <c r="J1030" i="3"/>
  <c r="J1029" i="3" s="1"/>
  <c r="J1028" i="3" s="1"/>
  <c r="J1026" i="3"/>
  <c r="J1025" i="3" s="1"/>
  <c r="J1024" i="3" s="1"/>
  <c r="J1020" i="3"/>
  <c r="J1019" i="3" s="1"/>
  <c r="J1018" i="3" s="1"/>
  <c r="J1015" i="3"/>
  <c r="J1011" i="3"/>
  <c r="J1004" i="3"/>
  <c r="J1003" i="3" s="1"/>
  <c r="J1002" i="3" s="1"/>
  <c r="J1000" i="3"/>
  <c r="J999" i="3" s="1"/>
  <c r="J997" i="3"/>
  <c r="J991" i="3"/>
  <c r="J990" i="3" s="1"/>
  <c r="J988" i="3"/>
  <c r="J987" i="3" s="1"/>
  <c r="J986" i="3" s="1"/>
  <c r="J981" i="3"/>
  <c r="J980" i="3" s="1"/>
  <c r="J979" i="3" s="1"/>
  <c r="J978" i="3" s="1"/>
  <c r="J977" i="3" s="1"/>
  <c r="J974" i="3"/>
  <c r="J973" i="3" s="1"/>
  <c r="J971" i="3"/>
  <c r="J970" i="3" s="1"/>
  <c r="J969" i="3" s="1"/>
  <c r="J967" i="3"/>
  <c r="J962" i="3"/>
  <c r="J960" i="3"/>
  <c r="J955" i="3"/>
  <c r="J951" i="3"/>
  <c r="J944" i="3"/>
  <c r="J943" i="3" s="1"/>
  <c r="J942" i="3" s="1"/>
  <c r="J941" i="3" s="1"/>
  <c r="J940" i="3" s="1"/>
  <c r="J938" i="3"/>
  <c r="J937" i="3" s="1"/>
  <c r="J936" i="3" s="1"/>
  <c r="J934" i="3"/>
  <c r="J933" i="3" s="1"/>
  <c r="J931" i="3"/>
  <c r="J930" i="3" s="1"/>
  <c r="J924" i="3"/>
  <c r="J923" i="3" s="1"/>
  <c r="J922" i="3" s="1"/>
  <c r="J921" i="3" s="1"/>
  <c r="J920" i="3" s="1"/>
  <c r="J917" i="3"/>
  <c r="J916" i="3" s="1"/>
  <c r="J914" i="3"/>
  <c r="J913" i="3" s="1"/>
  <c r="J910" i="3"/>
  <c r="J908" i="3"/>
  <c r="J901" i="3"/>
  <c r="J900" i="3" s="1"/>
  <c r="J899" i="3" s="1"/>
  <c r="J897" i="3"/>
  <c r="J896" i="3" s="1"/>
  <c r="J895" i="3" s="1"/>
  <c r="J893" i="3"/>
  <c r="J892" i="3" s="1"/>
  <c r="J891" i="3" s="1"/>
  <c r="J888" i="3"/>
  <c r="J887" i="3" s="1"/>
  <c r="J886" i="3" s="1"/>
  <c r="J883" i="3"/>
  <c r="J879" i="3"/>
  <c r="J872" i="3"/>
  <c r="J870" i="3"/>
  <c r="J864" i="3"/>
  <c r="J863" i="3" s="1"/>
  <c r="J862" i="3" s="1"/>
  <c r="J861" i="3" s="1"/>
  <c r="J860" i="3" s="1"/>
  <c r="J858" i="3"/>
  <c r="J857" i="3" s="1"/>
  <c r="J856" i="3" s="1"/>
  <c r="J855" i="3" s="1"/>
  <c r="J854" i="3" s="1"/>
  <c r="J852" i="3"/>
  <c r="J851" i="3" s="1"/>
  <c r="J850" i="3" s="1"/>
  <c r="J848" i="3"/>
  <c r="J847" i="3" s="1"/>
  <c r="J846" i="3" s="1"/>
  <c r="J842" i="3"/>
  <c r="J841" i="3" s="1"/>
  <c r="J840" i="3" s="1"/>
  <c r="J839" i="3" s="1"/>
  <c r="J838" i="3" s="1"/>
  <c r="J835" i="3"/>
  <c r="J834" i="3" s="1"/>
  <c r="J832" i="3"/>
  <c r="J831" i="3" s="1"/>
  <c r="J830" i="3" s="1"/>
  <c r="J825" i="3"/>
  <c r="J824" i="3" s="1"/>
  <c r="J823" i="3" s="1"/>
  <c r="J822" i="3" s="1"/>
  <c r="J821" i="3" s="1"/>
  <c r="J819" i="3"/>
  <c r="J818" i="3" s="1"/>
  <c r="J817" i="3" s="1"/>
  <c r="J815" i="3"/>
  <c r="J810" i="3"/>
  <c r="J808" i="3"/>
  <c r="J803" i="3"/>
  <c r="J799" i="3"/>
  <c r="J792" i="3"/>
  <c r="J791" i="3" s="1"/>
  <c r="J790" i="3" s="1"/>
  <c r="J789" i="3" s="1"/>
  <c r="J788" i="3" s="1"/>
  <c r="J786" i="3"/>
  <c r="J785" i="3" s="1"/>
  <c r="J784" i="3" s="1"/>
  <c r="J782" i="3"/>
  <c r="J781" i="3" s="1"/>
  <c r="J780" i="3" s="1"/>
  <c r="J775" i="3"/>
  <c r="J774" i="3" s="1"/>
  <c r="J773" i="3" s="1"/>
  <c r="J772" i="3" s="1"/>
  <c r="J771" i="3" s="1"/>
  <c r="J770" i="3" s="1"/>
  <c r="J768" i="3"/>
  <c r="J767" i="3" s="1"/>
  <c r="J766" i="3" s="1"/>
  <c r="J765" i="3" s="1"/>
  <c r="J764" i="3" s="1"/>
  <c r="J762" i="3"/>
  <c r="J760" i="3"/>
  <c r="J759" i="3" s="1"/>
  <c r="J758" i="3" s="1"/>
  <c r="J755" i="3"/>
  <c r="J754" i="3" s="1"/>
  <c r="J753" i="3" s="1"/>
  <c r="J751" i="3"/>
  <c r="J749" i="3"/>
  <c r="J744" i="3"/>
  <c r="J740" i="3"/>
  <c r="J733" i="3"/>
  <c r="J732" i="3" s="1"/>
  <c r="J731" i="3" s="1"/>
  <c r="J729" i="3"/>
  <c r="J728" i="3" s="1"/>
  <c r="J726" i="3"/>
  <c r="J725" i="3" s="1"/>
  <c r="J719" i="3"/>
  <c r="J718" i="3" s="1"/>
  <c r="J716" i="3"/>
  <c r="J715" i="3" s="1"/>
  <c r="J709" i="3"/>
  <c r="J707" i="3"/>
  <c r="J706" i="3" s="1"/>
  <c r="J705" i="3" s="1"/>
  <c r="J703" i="3"/>
  <c r="J702" i="3" s="1"/>
  <c r="J701" i="3" s="1"/>
  <c r="J698" i="3"/>
  <c r="J697" i="3" s="1"/>
  <c r="J696" i="3" s="1"/>
  <c r="J693" i="3"/>
  <c r="J689" i="3"/>
  <c r="J682" i="3"/>
  <c r="J679" i="3"/>
  <c r="J672" i="3"/>
  <c r="J671" i="3" s="1"/>
  <c r="J668" i="3"/>
  <c r="J666" i="3"/>
  <c r="J662" i="3"/>
  <c r="J654" i="3"/>
  <c r="J653" i="3" s="1"/>
  <c r="J652" i="3" s="1"/>
  <c r="J648" i="3"/>
  <c r="J647" i="3" s="1"/>
  <c r="J644" i="3"/>
  <c r="J642" i="3"/>
  <c r="J637" i="3"/>
  <c r="J636" i="3" s="1"/>
  <c r="J633" i="3"/>
  <c r="J630" i="3"/>
  <c r="J627" i="3"/>
  <c r="J624" i="3"/>
  <c r="J622" i="3"/>
  <c r="J620" i="3"/>
  <c r="J615" i="3"/>
  <c r="J613" i="3"/>
  <c r="J609" i="3"/>
  <c r="J608" i="3" s="1"/>
  <c r="J606" i="3"/>
  <c r="J603" i="3"/>
  <c r="J601" i="3"/>
  <c r="J599" i="3"/>
  <c r="J596" i="3"/>
  <c r="J593" i="3"/>
  <c r="J590" i="3"/>
  <c r="J587" i="3"/>
  <c r="J584" i="3"/>
  <c r="J581" i="3"/>
  <c r="J578" i="3"/>
  <c r="J575" i="3"/>
  <c r="J571" i="3"/>
  <c r="J568" i="3"/>
  <c r="J561" i="3"/>
  <c r="J558" i="3"/>
  <c r="J554" i="3"/>
  <c r="J553" i="3" s="1"/>
  <c r="J551" i="3"/>
  <c r="J550" i="3" s="1"/>
  <c r="J548" i="3"/>
  <c r="J546" i="3"/>
  <c r="J544" i="3"/>
  <c r="J539" i="3"/>
  <c r="J536" i="3"/>
  <c r="J534" i="3"/>
  <c r="J532" i="3"/>
  <c r="J528" i="3"/>
  <c r="J527" i="3" s="1"/>
  <c r="J522" i="3"/>
  <c r="J520" i="3"/>
  <c r="J512" i="3"/>
  <c r="J511" i="3" s="1"/>
  <c r="J510" i="3" s="1"/>
  <c r="J509" i="3" s="1"/>
  <c r="J508" i="3" s="1"/>
  <c r="J504" i="3"/>
  <c r="J503" i="3" s="1"/>
  <c r="J501" i="3"/>
  <c r="J497" i="3"/>
  <c r="J492" i="3"/>
  <c r="J490" i="3"/>
  <c r="J488" i="3"/>
  <c r="J483" i="3"/>
  <c r="J482" i="3" s="1"/>
  <c r="J478" i="3"/>
  <c r="J477" i="3" s="1"/>
  <c r="J476" i="3" s="1"/>
  <c r="J475" i="3"/>
  <c r="J471" i="3"/>
  <c r="J469" i="3"/>
  <c r="J464" i="3"/>
  <c r="J460" i="3" s="1"/>
  <c r="J458" i="3"/>
  <c r="J457" i="3" s="1"/>
  <c r="J456" i="3" s="1"/>
  <c r="J455" i="3" s="1"/>
  <c r="J452" i="3"/>
  <c r="J451" i="3" s="1"/>
  <c r="J448" i="3"/>
  <c r="J446" i="3"/>
  <c r="J444" i="3"/>
  <c r="J441" i="3"/>
  <c r="J437" i="3"/>
  <c r="J432" i="3"/>
  <c r="J426" i="3"/>
  <c r="J422" i="3"/>
  <c r="J418" i="3"/>
  <c r="J408" i="3"/>
  <c r="J407" i="3" s="1"/>
  <c r="J399" i="3"/>
  <c r="J398" i="3" s="1"/>
  <c r="J397" i="3" s="1"/>
  <c r="J395" i="3"/>
  <c r="J394" i="3" s="1"/>
  <c r="J393" i="3" s="1"/>
  <c r="J391" i="3"/>
  <c r="J390" i="3" s="1"/>
  <c r="J389" i="3" s="1"/>
  <c r="J388" i="3" s="1"/>
  <c r="J385" i="3"/>
  <c r="J384" i="3" s="1"/>
  <c r="J383" i="3" s="1"/>
  <c r="J382" i="3" s="1"/>
  <c r="J380" i="3"/>
  <c r="J376" i="3"/>
  <c r="J368" i="3"/>
  <c r="J364" i="3"/>
  <c r="J361" i="3"/>
  <c r="J360" i="3" s="1"/>
  <c r="J358" i="3"/>
  <c r="J357" i="3" s="1"/>
  <c r="J351" i="3"/>
  <c r="J349" i="3"/>
  <c r="J344" i="3"/>
  <c r="J343" i="3" s="1"/>
  <c r="J340" i="3"/>
  <c r="J336" i="3"/>
  <c r="J335" i="3" s="1"/>
  <c r="J330" i="3"/>
  <c r="J328" i="3"/>
  <c r="J326" i="3"/>
  <c r="J322" i="3"/>
  <c r="J321" i="3" s="1"/>
  <c r="J320" i="3" s="1"/>
  <c r="J316" i="3"/>
  <c r="J315" i="3" s="1"/>
  <c r="J314" i="3" s="1"/>
  <c r="J312" i="3"/>
  <c r="J311" i="3" s="1"/>
  <c r="J310" i="3" s="1"/>
  <c r="J309" i="3" s="1"/>
  <c r="J306" i="3"/>
  <c r="J305" i="3" s="1"/>
  <c r="J303" i="3"/>
  <c r="J302" i="3" s="1"/>
  <c r="J298" i="3"/>
  <c r="J297" i="3" s="1"/>
  <c r="J296" i="3" s="1"/>
  <c r="J295" i="3" s="1"/>
  <c r="J293" i="3"/>
  <c r="J292" i="3" s="1"/>
  <c r="J291" i="3" s="1"/>
  <c r="J290" i="3" s="1"/>
  <c r="J288" i="3"/>
  <c r="J287" i="3" s="1"/>
  <c r="J286" i="3" s="1"/>
  <c r="J285" i="3" s="1"/>
  <c r="J282" i="3"/>
  <c r="J281" i="3" s="1"/>
  <c r="J280" i="3" s="1"/>
  <c r="J278" i="3"/>
  <c r="J277" i="3" s="1"/>
  <c r="J273" i="3"/>
  <c r="J272" i="3" s="1"/>
  <c r="J271" i="3" s="1"/>
  <c r="J269" i="3"/>
  <c r="J268" i="3" s="1"/>
  <c r="J266" i="3"/>
  <c r="J265" i="3" s="1"/>
  <c r="J262" i="3"/>
  <c r="J261" i="3" s="1"/>
  <c r="J260" i="3" s="1"/>
  <c r="J258" i="3"/>
  <c r="J257" i="3" s="1"/>
  <c r="J256" i="3" s="1"/>
  <c r="J254" i="3"/>
  <c r="J252" i="3"/>
  <c r="J249" i="3"/>
  <c r="J248" i="3" s="1"/>
  <c r="J246" i="3"/>
  <c r="J245" i="3" s="1"/>
  <c r="J240" i="3"/>
  <c r="J239" i="3" s="1"/>
  <c r="J238" i="3" s="1"/>
  <c r="J237" i="3" s="1"/>
  <c r="J236" i="3" s="1"/>
  <c r="J234" i="3"/>
  <c r="J233" i="3" s="1"/>
  <c r="J232" i="3" s="1"/>
  <c r="J231" i="3" s="1"/>
  <c r="J228" i="3"/>
  <c r="J227" i="3" s="1"/>
  <c r="J226" i="3" s="1"/>
  <c r="J224" i="3"/>
  <c r="J223" i="3"/>
  <c r="J221" i="3"/>
  <c r="J220" i="3"/>
  <c r="J218" i="3"/>
  <c r="J217" i="3" s="1"/>
  <c r="J214" i="3"/>
  <c r="J213" i="3" s="1"/>
  <c r="J211" i="3"/>
  <c r="J210" i="3" s="1"/>
  <c r="J207" i="3"/>
  <c r="J206" i="3" s="1"/>
  <c r="J205" i="3" s="1"/>
  <c r="J201" i="3"/>
  <c r="J200" i="3" s="1"/>
  <c r="J198" i="3"/>
  <c r="J195" i="3" s="1"/>
  <c r="J196" i="3"/>
  <c r="J192" i="3"/>
  <c r="J190" i="3"/>
  <c r="J186" i="3"/>
  <c r="J185" i="3" s="1"/>
  <c r="J184" i="3" s="1"/>
  <c r="J179" i="3"/>
  <c r="J178" i="3" s="1"/>
  <c r="J177" i="3" s="1"/>
  <c r="J175" i="3"/>
  <c r="J170" i="3"/>
  <c r="J169" i="3" s="1"/>
  <c r="J164" i="3"/>
  <c r="J163" i="3" s="1"/>
  <c r="J162" i="3" s="1"/>
  <c r="J161" i="3" s="1"/>
  <c r="J160" i="3" s="1"/>
  <c r="J158" i="3"/>
  <c r="J157" i="3" s="1"/>
  <c r="J155" i="3"/>
  <c r="J154" i="3" s="1"/>
  <c r="J152" i="3"/>
  <c r="J151" i="3" s="1"/>
  <c r="J149" i="3"/>
  <c r="J147" i="3"/>
  <c r="J143" i="3"/>
  <c r="J142" i="3" s="1"/>
  <c r="J140" i="3"/>
  <c r="J139" i="3" s="1"/>
  <c r="J136" i="3"/>
  <c r="J135" i="3" s="1"/>
  <c r="J133" i="3"/>
  <c r="J132" i="3" s="1"/>
  <c r="J130" i="3"/>
  <c r="J129" i="3" s="1"/>
  <c r="J127" i="3"/>
  <c r="J126" i="3" s="1"/>
  <c r="J124" i="3"/>
  <c r="J123" i="3" s="1"/>
  <c r="J121" i="3"/>
  <c r="J120" i="3" s="1"/>
  <c r="J115" i="3"/>
  <c r="J114" i="3" s="1"/>
  <c r="J110" i="3"/>
  <c r="J109" i="3" s="1"/>
  <c r="J105" i="3"/>
  <c r="J104" i="3" s="1"/>
  <c r="J103" i="3" s="1"/>
  <c r="J99" i="3"/>
  <c r="J98" i="3" s="1"/>
  <c r="J97" i="3" s="1"/>
  <c r="J95" i="3"/>
  <c r="J94" i="3" s="1"/>
  <c r="J93" i="3" s="1"/>
  <c r="J91" i="3"/>
  <c r="J90" i="3" s="1"/>
  <c r="J89" i="3" s="1"/>
  <c r="J86" i="3"/>
  <c r="J84" i="3"/>
  <c r="J81" i="3"/>
  <c r="J78" i="3"/>
  <c r="J73" i="3"/>
  <c r="J72" i="3" s="1"/>
  <c r="J71" i="3" s="1"/>
  <c r="J70" i="3" s="1"/>
  <c r="J67" i="3"/>
  <c r="J66" i="3" s="1"/>
  <c r="J65" i="3" s="1"/>
  <c r="J62" i="3"/>
  <c r="J60" i="3"/>
  <c r="J57" i="3"/>
  <c r="J53" i="3"/>
  <c r="J51" i="3"/>
  <c r="J43" i="3"/>
  <c r="J41" i="3"/>
  <c r="J37" i="3"/>
  <c r="J32" i="3"/>
  <c r="J30" i="3"/>
  <c r="J23" i="3"/>
  <c r="J19" i="3"/>
  <c r="J406" i="3" l="1"/>
  <c r="J405" i="3" s="1"/>
  <c r="J404" i="3" s="1"/>
  <c r="J36" i="3"/>
  <c r="L36" i="3"/>
  <c r="L72" i="3"/>
  <c r="L94" i="3"/>
  <c r="L104" i="3"/>
  <c r="L114" i="3"/>
  <c r="L123" i="3"/>
  <c r="L129" i="3"/>
  <c r="L135" i="3"/>
  <c r="L142" i="3"/>
  <c r="L154" i="3"/>
  <c r="L163" i="3"/>
  <c r="L185" i="3"/>
  <c r="L200" i="3"/>
  <c r="L194" i="3" s="1"/>
  <c r="L210" i="3"/>
  <c r="L217" i="3"/>
  <c r="L216" i="3" s="1"/>
  <c r="L233" i="3"/>
  <c r="L245" i="3"/>
  <c r="L257" i="3"/>
  <c r="L265" i="3"/>
  <c r="L272" i="3"/>
  <c r="L281" i="3"/>
  <c r="L292" i="3"/>
  <c r="L302" i="3"/>
  <c r="L311" i="3"/>
  <c r="L321" i="3"/>
  <c r="L335" i="3"/>
  <c r="L343" i="3"/>
  <c r="L360" i="3"/>
  <c r="L390" i="3"/>
  <c r="L398" i="3"/>
  <c r="L457" i="3"/>
  <c r="L482" i="3"/>
  <c r="L503" i="3"/>
  <c r="L527" i="3"/>
  <c r="L550" i="3"/>
  <c r="L608" i="3"/>
  <c r="L647" i="3"/>
  <c r="L641" i="3" s="1"/>
  <c r="L697" i="3"/>
  <c r="L706" i="3"/>
  <c r="L732" i="3"/>
  <c r="L758" i="3"/>
  <c r="L766" i="3"/>
  <c r="L780" i="3"/>
  <c r="L790" i="3"/>
  <c r="L818" i="3"/>
  <c r="L830" i="3"/>
  <c r="L840" i="3"/>
  <c r="L850" i="3"/>
  <c r="L862" i="3"/>
  <c r="L66" i="3"/>
  <c r="L90" i="3"/>
  <c r="L98" i="3"/>
  <c r="L109" i="3"/>
  <c r="L108" i="3" s="1"/>
  <c r="L120" i="3"/>
  <c r="L126" i="3"/>
  <c r="L132" i="3"/>
  <c r="L139" i="3"/>
  <c r="L138" i="3" s="1"/>
  <c r="L151" i="3"/>
  <c r="L157" i="3"/>
  <c r="L169" i="3"/>
  <c r="L178" i="3"/>
  <c r="L206" i="3"/>
  <c r="L213" i="3"/>
  <c r="L227" i="3"/>
  <c r="L239" i="3"/>
  <c r="L248" i="3"/>
  <c r="L261" i="3"/>
  <c r="L268" i="3"/>
  <c r="L277" i="3"/>
  <c r="L287" i="3"/>
  <c r="L297" i="3"/>
  <c r="L305" i="3"/>
  <c r="L315" i="3"/>
  <c r="L357" i="3"/>
  <c r="L384" i="3"/>
  <c r="L394" i="3"/>
  <c r="L407" i="3"/>
  <c r="L406" i="3" s="1"/>
  <c r="L451" i="3"/>
  <c r="L460" i="3"/>
  <c r="L477" i="3"/>
  <c r="L511" i="3"/>
  <c r="L553" i="3"/>
  <c r="L636" i="3"/>
  <c r="L653" i="3"/>
  <c r="L671" i="3"/>
  <c r="L702" i="3"/>
  <c r="L718" i="3"/>
  <c r="L714" i="3" s="1"/>
  <c r="L728" i="3"/>
  <c r="L724" i="3" s="1"/>
  <c r="L754" i="3"/>
  <c r="L774" i="3"/>
  <c r="L784" i="3"/>
  <c r="L824" i="3"/>
  <c r="L834" i="3"/>
  <c r="L846" i="3"/>
  <c r="L845" i="3" s="1"/>
  <c r="L856" i="3"/>
  <c r="L959" i="3"/>
  <c r="L363" i="3"/>
  <c r="L748" i="3"/>
  <c r="L807" i="3"/>
  <c r="L907" i="3"/>
  <c r="L619" i="3"/>
  <c r="L618" i="3" s="1"/>
  <c r="L574" i="3"/>
  <c r="J77" i="3"/>
  <c r="J76" i="3" s="1"/>
  <c r="J108" i="3"/>
  <c r="J146" i="3"/>
  <c r="J145" i="3" s="1"/>
  <c r="J251" i="3"/>
  <c r="J244" i="3" s="1"/>
  <c r="J243" i="3" s="1"/>
  <c r="J375" i="3"/>
  <c r="J374" i="3" s="1"/>
  <c r="J373" i="3" s="1"/>
  <c r="J372" i="3" s="1"/>
  <c r="J468" i="3"/>
  <c r="J467" i="3" s="1"/>
  <c r="J466" i="3" s="1"/>
  <c r="J496" i="3"/>
  <c r="J519" i="3"/>
  <c r="J518" i="3" s="1"/>
  <c r="J517" i="3" s="1"/>
  <c r="J516" i="3" s="1"/>
  <c r="J748" i="3"/>
  <c r="J747" i="3" s="1"/>
  <c r="J746" i="3" s="1"/>
  <c r="J807" i="3"/>
  <c r="J806" i="3" s="1"/>
  <c r="J869" i="3"/>
  <c r="J868" i="3" s="1"/>
  <c r="J867" i="3" s="1"/>
  <c r="J866" i="3" s="1"/>
  <c r="J1023" i="3"/>
  <c r="J1017" i="3" s="1"/>
  <c r="L18" i="3"/>
  <c r="L77" i="3"/>
  <c r="L348" i="3"/>
  <c r="L417" i="3"/>
  <c r="L538" i="3"/>
  <c r="L557" i="3"/>
  <c r="L612" i="3"/>
  <c r="L739" i="3"/>
  <c r="L798" i="3"/>
  <c r="L950" i="3"/>
  <c r="L985" i="3"/>
  <c r="L1023" i="3"/>
  <c r="L1017" i="3" s="1"/>
  <c r="J574" i="3"/>
  <c r="J567" i="3" s="1"/>
  <c r="J959" i="3"/>
  <c r="J958" i="3" s="1"/>
  <c r="J996" i="3"/>
  <c r="J995" i="3" s="1"/>
  <c r="J994" i="3" s="1"/>
  <c r="J993" i="3" s="1"/>
  <c r="J1053" i="3"/>
  <c r="J1049" i="3" s="1"/>
  <c r="J1048" i="3" s="1"/>
  <c r="J1047" i="3" s="1"/>
  <c r="J1039" i="3" s="1"/>
  <c r="J619" i="3"/>
  <c r="J618" i="3" s="1"/>
  <c r="J617" i="3" s="1"/>
  <c r="J194" i="3"/>
  <c r="J912" i="3"/>
  <c r="J119" i="3"/>
  <c r="J18" i="3"/>
  <c r="J17" i="3" s="1"/>
  <c r="J16" i="3" s="1"/>
  <c r="J15" i="3" s="1"/>
  <c r="J14" i="3" s="1"/>
  <c r="J56" i="3"/>
  <c r="J55" i="3" s="1"/>
  <c r="J387" i="3"/>
  <c r="J538" i="3"/>
  <c r="J557" i="3"/>
  <c r="J556" i="3" s="1"/>
  <c r="J612" i="3"/>
  <c r="J739" i="3"/>
  <c r="J738" i="3" s="1"/>
  <c r="J737" i="3" s="1"/>
  <c r="J798" i="3"/>
  <c r="J797" i="3" s="1"/>
  <c r="J796" i="3" s="1"/>
  <c r="J907" i="3"/>
  <c r="J906" i="3" s="1"/>
  <c r="J929" i="3"/>
  <c r="J928" i="3" s="1"/>
  <c r="J927" i="3" s="1"/>
  <c r="J919" i="3" s="1"/>
  <c r="L146" i="3"/>
  <c r="L487" i="3"/>
  <c r="L531" i="3"/>
  <c r="L1053" i="3"/>
  <c r="L50" i="3"/>
  <c r="L56" i="3"/>
  <c r="L189" i="3"/>
  <c r="L375" i="3"/>
  <c r="L468" i="3"/>
  <c r="L496" i="3"/>
  <c r="L519" i="3"/>
  <c r="L661" i="3"/>
  <c r="L678" i="3"/>
  <c r="L688" i="3"/>
  <c r="L700" i="3"/>
  <c r="L869" i="3"/>
  <c r="L878" i="3"/>
  <c r="L890" i="3"/>
  <c r="L885" i="3" s="1"/>
  <c r="L996" i="3"/>
  <c r="L1010" i="3"/>
  <c r="L1076" i="3"/>
  <c r="L1082" i="3"/>
  <c r="J209" i="3"/>
  <c r="J35" i="3"/>
  <c r="J216" i="3"/>
  <c r="J363" i="3"/>
  <c r="J356" i="3" s="1"/>
  <c r="J355" i="3" s="1"/>
  <c r="J354" i="3" s="1"/>
  <c r="J353" i="3" s="1"/>
  <c r="J487" i="3"/>
  <c r="J531" i="3"/>
  <c r="J661" i="3"/>
  <c r="J660" i="3" s="1"/>
  <c r="J659" i="3" s="1"/>
  <c r="J658" i="3" s="1"/>
  <c r="J657" i="3" s="1"/>
  <c r="J656" i="3" s="1"/>
  <c r="J678" i="3"/>
  <c r="J677" i="3" s="1"/>
  <c r="J676" i="3" s="1"/>
  <c r="J675" i="3" s="1"/>
  <c r="J674" i="3" s="1"/>
  <c r="J688" i="3"/>
  <c r="J687" i="3" s="1"/>
  <c r="J686" i="3" s="1"/>
  <c r="J685" i="3" s="1"/>
  <c r="J700" i="3"/>
  <c r="J695" i="3" s="1"/>
  <c r="J714" i="3"/>
  <c r="J713" i="3" s="1"/>
  <c r="J712" i="3" s="1"/>
  <c r="J711" i="3" s="1"/>
  <c r="J829" i="3"/>
  <c r="J828" i="3" s="1"/>
  <c r="J827" i="3" s="1"/>
  <c r="J878" i="3"/>
  <c r="J877" i="3" s="1"/>
  <c r="J876" i="3" s="1"/>
  <c r="J890" i="3"/>
  <c r="J885" i="3" s="1"/>
  <c r="J950" i="3"/>
  <c r="J949" i="3" s="1"/>
  <c r="J948" i="3" s="1"/>
  <c r="J985" i="3"/>
  <c r="J984" i="3" s="1"/>
  <c r="J983" i="3" s="1"/>
  <c r="J325" i="3"/>
  <c r="J324" i="3" s="1"/>
  <c r="J319" i="3" s="1"/>
  <c r="J318" i="3" s="1"/>
  <c r="J417" i="3"/>
  <c r="J416" i="3" s="1"/>
  <c r="J415" i="3" s="1"/>
  <c r="J29" i="3"/>
  <c r="J27" i="3" s="1"/>
  <c r="J50" i="3"/>
  <c r="J49" i="3" s="1"/>
  <c r="J138" i="3"/>
  <c r="J189" i="3"/>
  <c r="J188" i="3" s="1"/>
  <c r="J264" i="3"/>
  <c r="J276" i="3"/>
  <c r="J301" i="3"/>
  <c r="J300" i="3" s="1"/>
  <c r="J284" i="3" s="1"/>
  <c r="J348" i="3"/>
  <c r="J334" i="3" s="1"/>
  <c r="J333" i="3" s="1"/>
  <c r="J332" i="3" s="1"/>
  <c r="J641" i="3"/>
  <c r="J640" i="3" s="1"/>
  <c r="J639" i="3" s="1"/>
  <c r="J724" i="3"/>
  <c r="J723" i="3" s="1"/>
  <c r="J722" i="3" s="1"/>
  <c r="J721" i="3" s="1"/>
  <c r="L912" i="3"/>
  <c r="J845" i="3"/>
  <c r="J844" i="3" s="1"/>
  <c r="J837" i="3" s="1"/>
  <c r="J779" i="3"/>
  <c r="J778" i="3" s="1"/>
  <c r="J777" i="3" s="1"/>
  <c r="J1010" i="3"/>
  <c r="J1009" i="3" s="1"/>
  <c r="J1008" i="3" s="1"/>
  <c r="J1076" i="3"/>
  <c r="J1075" i="3" s="1"/>
  <c r="J1074" i="3" s="1"/>
  <c r="J1073" i="3" s="1"/>
  <c r="J1082" i="3"/>
  <c r="J1081" i="3" s="1"/>
  <c r="L29" i="3"/>
  <c r="L251" i="3"/>
  <c r="L325" i="3"/>
  <c r="L431" i="3"/>
  <c r="L929" i="3"/>
  <c r="L814" i="3"/>
  <c r="L812" i="3"/>
  <c r="L964" i="3"/>
  <c r="J308" i="3"/>
  <c r="J174" i="3"/>
  <c r="J168" i="3" s="1"/>
  <c r="J167" i="3" s="1"/>
  <c r="J166" i="3" s="1"/>
  <c r="J431" i="3"/>
  <c r="J430" i="3" s="1"/>
  <c r="J429" i="3" s="1"/>
  <c r="J454" i="3"/>
  <c r="J814" i="3"/>
  <c r="J813" i="3" s="1"/>
  <c r="J812" i="3"/>
  <c r="J966" i="3"/>
  <c r="J965" i="3" s="1"/>
  <c r="J964" i="3"/>
  <c r="K155" i="3"/>
  <c r="K154" i="3" s="1"/>
  <c r="F267" i="4"/>
  <c r="E267" i="4"/>
  <c r="D267" i="4"/>
  <c r="C267" i="4"/>
  <c r="L145" i="3" l="1"/>
  <c r="J736" i="3"/>
  <c r="J735" i="3" s="1"/>
  <c r="J118" i="3"/>
  <c r="J75" i="3" s="1"/>
  <c r="J481" i="3"/>
  <c r="J480" i="3" s="1"/>
  <c r="J414" i="3" s="1"/>
  <c r="J403" i="3" s="1"/>
  <c r="L119" i="3"/>
  <c r="L118" i="3" s="1"/>
  <c r="L779" i="3"/>
  <c r="L778" i="3" s="1"/>
  <c r="L264" i="3"/>
  <c r="L209" i="3"/>
  <c r="L660" i="3"/>
  <c r="L659" i="3" s="1"/>
  <c r="L301" i="3"/>
  <c r="L300" i="3" s="1"/>
  <c r="J1007" i="3"/>
  <c r="J1006" i="3" s="1"/>
  <c r="L356" i="3"/>
  <c r="L355" i="3" s="1"/>
  <c r="J28" i="3"/>
  <c r="J204" i="3"/>
  <c r="J203" i="3" s="1"/>
  <c r="J957" i="3"/>
  <c r="J947" i="3" s="1"/>
  <c r="J946" i="3" s="1"/>
  <c r="J183" i="3"/>
  <c r="J182" i="3" s="1"/>
  <c r="J181" i="3" s="1"/>
  <c r="J371" i="3"/>
  <c r="J370" i="3" s="1"/>
  <c r="L829" i="3"/>
  <c r="L617" i="3"/>
  <c r="L828" i="3"/>
  <c r="L928" i="3"/>
  <c r="L244" i="3"/>
  <c r="L713" i="3"/>
  <c r="L1081" i="3"/>
  <c r="L518" i="3"/>
  <c r="L467" i="3"/>
  <c r="L984" i="3"/>
  <c r="L844" i="3"/>
  <c r="L738" i="3"/>
  <c r="L35" i="3"/>
  <c r="J805" i="3"/>
  <c r="J795" i="3" s="1"/>
  <c r="J794" i="3" s="1"/>
  <c r="L813" i="3"/>
  <c r="L334" i="3"/>
  <c r="L1049" i="3"/>
  <c r="L324" i="3"/>
  <c r="L1075" i="3"/>
  <c r="L995" i="3"/>
  <c r="L877" i="3"/>
  <c r="L687" i="3"/>
  <c r="L374" i="3"/>
  <c r="L55" i="3"/>
  <c r="L526" i="3"/>
  <c r="L949" i="3"/>
  <c r="L797" i="3"/>
  <c r="L556" i="3"/>
  <c r="L416" i="3"/>
  <c r="L76" i="3"/>
  <c r="L17" i="3"/>
  <c r="L567" i="3"/>
  <c r="L906" i="3"/>
  <c r="L905" i="3" s="1"/>
  <c r="L747" i="3"/>
  <c r="L958" i="3"/>
  <c r="L652" i="3"/>
  <c r="L510" i="3"/>
  <c r="L393" i="3"/>
  <c r="L383" i="3"/>
  <c r="L314" i="3"/>
  <c r="L296" i="3"/>
  <c r="L286" i="3"/>
  <c r="L260" i="3"/>
  <c r="L177" i="3"/>
  <c r="L789" i="3"/>
  <c r="L765" i="3"/>
  <c r="L456" i="3"/>
  <c r="L232" i="3"/>
  <c r="L184" i="3"/>
  <c r="M155" i="3"/>
  <c r="L103" i="3"/>
  <c r="L93" i="3"/>
  <c r="L71" i="3"/>
  <c r="L430" i="3"/>
  <c r="L640" i="3"/>
  <c r="L1009" i="3"/>
  <c r="L868" i="3"/>
  <c r="L677" i="3"/>
  <c r="L188" i="3"/>
  <c r="L49" i="3"/>
  <c r="L806" i="3"/>
  <c r="L855" i="3"/>
  <c r="L823" i="3"/>
  <c r="L773" i="3"/>
  <c r="L753" i="3"/>
  <c r="L701" i="3"/>
  <c r="L476" i="3"/>
  <c r="L238" i="3"/>
  <c r="L226" i="3"/>
  <c r="L205" i="3"/>
  <c r="L97" i="3"/>
  <c r="L89" i="3"/>
  <c r="L65" i="3"/>
  <c r="L861" i="3"/>
  <c r="L839" i="3"/>
  <c r="L817" i="3"/>
  <c r="L731" i="3"/>
  <c r="L705" i="3"/>
  <c r="L696" i="3"/>
  <c r="L397" i="3"/>
  <c r="L389" i="3"/>
  <c r="L320" i="3"/>
  <c r="L310" i="3"/>
  <c r="L291" i="3"/>
  <c r="L280" i="3"/>
  <c r="L271" i="3"/>
  <c r="L256" i="3"/>
  <c r="L162" i="3"/>
  <c r="M154" i="3"/>
  <c r="L481" i="3"/>
  <c r="J526" i="3"/>
  <c r="J525" i="3" s="1"/>
  <c r="J524" i="3" s="1"/>
  <c r="J515" i="3" s="1"/>
  <c r="J875" i="3"/>
  <c r="J242" i="3"/>
  <c r="J230" i="3" s="1"/>
  <c r="J905" i="3"/>
  <c r="J904" i="3" s="1"/>
  <c r="J903" i="3" s="1"/>
  <c r="J34" i="3"/>
  <c r="J566" i="3"/>
  <c r="J565" i="3" s="1"/>
  <c r="J564" i="3" s="1"/>
  <c r="J563" i="3" s="1"/>
  <c r="J684" i="3"/>
  <c r="L27" i="3"/>
  <c r="L28" i="3"/>
  <c r="K864" i="3"/>
  <c r="K1079" i="3"/>
  <c r="M1079" i="3" s="1"/>
  <c r="F306" i="4"/>
  <c r="E306" i="4"/>
  <c r="D306" i="4"/>
  <c r="C306" i="4"/>
  <c r="F297" i="4"/>
  <c r="E297" i="4"/>
  <c r="D297" i="4"/>
  <c r="C297" i="4"/>
  <c r="F345" i="4"/>
  <c r="E345" i="4"/>
  <c r="D345" i="4"/>
  <c r="C345" i="4"/>
  <c r="L204" i="3" l="1"/>
  <c r="L203" i="3" s="1"/>
  <c r="L75" i="3"/>
  <c r="L183" i="3"/>
  <c r="L182" i="3" s="1"/>
  <c r="L34" i="3"/>
  <c r="J26" i="3"/>
  <c r="J25" i="3" s="1"/>
  <c r="L904" i="3"/>
  <c r="L480" i="3"/>
  <c r="L161" i="3"/>
  <c r="L309" i="3"/>
  <c r="L308" i="3" s="1"/>
  <c r="L838" i="3"/>
  <c r="L822" i="3"/>
  <c r="L854" i="3"/>
  <c r="L354" i="3"/>
  <c r="L231" i="3"/>
  <c r="L276" i="3"/>
  <c r="L290" i="3"/>
  <c r="L388" i="3"/>
  <c r="L387" i="3" s="1"/>
  <c r="L723" i="3"/>
  <c r="L860" i="3"/>
  <c r="L237" i="3"/>
  <c r="L746" i="3"/>
  <c r="L772" i="3"/>
  <c r="L676" i="3"/>
  <c r="L867" i="3"/>
  <c r="L1008" i="3"/>
  <c r="L639" i="3"/>
  <c r="L429" i="3"/>
  <c r="L70" i="3"/>
  <c r="L455" i="3"/>
  <c r="L788" i="3"/>
  <c r="L796" i="3"/>
  <c r="L948" i="3"/>
  <c r="L525" i="3"/>
  <c r="L373" i="3"/>
  <c r="L686" i="3"/>
  <c r="L876" i="3"/>
  <c r="L994" i="3"/>
  <c r="L1074" i="3"/>
  <c r="L658" i="3"/>
  <c r="L319" i="3"/>
  <c r="L777" i="3"/>
  <c r="L333" i="3"/>
  <c r="L737" i="3"/>
  <c r="L983" i="3"/>
  <c r="K863" i="3"/>
  <c r="M864" i="3"/>
  <c r="L764" i="3"/>
  <c r="L174" i="3"/>
  <c r="L285" i="3"/>
  <c r="L295" i="3"/>
  <c r="L382" i="3"/>
  <c r="L405" i="3"/>
  <c r="L509" i="3"/>
  <c r="L566" i="3"/>
  <c r="L16" i="3"/>
  <c r="L415" i="3"/>
  <c r="L1048" i="3"/>
  <c r="L466" i="3"/>
  <c r="L517" i="3"/>
  <c r="L695" i="3"/>
  <c r="L712" i="3"/>
  <c r="L243" i="3"/>
  <c r="L927" i="3"/>
  <c r="L805" i="3"/>
  <c r="L957" i="3"/>
  <c r="L827" i="3"/>
  <c r="J874" i="3"/>
  <c r="C254" i="5"/>
  <c r="C221" i="5"/>
  <c r="C210" i="5"/>
  <c r="C194" i="5"/>
  <c r="C174" i="5"/>
  <c r="C160" i="5"/>
  <c r="C142" i="5"/>
  <c r="C133" i="5"/>
  <c r="C122" i="5"/>
  <c r="C94" i="5"/>
  <c r="C70" i="5"/>
  <c r="C48" i="5"/>
  <c r="C39" i="5"/>
  <c r="C9" i="5"/>
  <c r="C259" i="5" s="1"/>
  <c r="L181" i="3" l="1"/>
  <c r="J1089" i="3"/>
  <c r="L947" i="3"/>
  <c r="L919" i="3"/>
  <c r="L242" i="3"/>
  <c r="L795" i="3"/>
  <c r="L516" i="3"/>
  <c r="L284" i="3"/>
  <c r="L1047" i="3"/>
  <c r="L15" i="3"/>
  <c r="L565" i="3"/>
  <c r="L508" i="3"/>
  <c r="L404" i="3"/>
  <c r="K862" i="3"/>
  <c r="M863" i="3"/>
  <c r="L332" i="3"/>
  <c r="L318" i="3"/>
  <c r="L657" i="3"/>
  <c r="L1073" i="3"/>
  <c r="L993" i="3"/>
  <c r="L875" i="3"/>
  <c r="L685" i="3"/>
  <c r="L372" i="3"/>
  <c r="L1007" i="3"/>
  <c r="L866" i="3"/>
  <c r="L675" i="3"/>
  <c r="L736" i="3"/>
  <c r="L236" i="3"/>
  <c r="L722" i="3"/>
  <c r="L353" i="3"/>
  <c r="L821" i="3"/>
  <c r="L837" i="3"/>
  <c r="L160" i="3"/>
  <c r="L711" i="3"/>
  <c r="L168" i="3"/>
  <c r="L524" i="3"/>
  <c r="L454" i="3"/>
  <c r="L771" i="3"/>
  <c r="L26" i="3"/>
  <c r="L903" i="3"/>
  <c r="K282" i="3"/>
  <c r="L230" i="3" l="1"/>
  <c r="L770" i="3"/>
  <c r="L167" i="3"/>
  <c r="L721" i="3"/>
  <c r="L874" i="3"/>
  <c r="L564" i="3"/>
  <c r="L14" i="3"/>
  <c r="L1039" i="3"/>
  <c r="L515" i="3"/>
  <c r="L414" i="3"/>
  <c r="K281" i="3"/>
  <c r="M282" i="3"/>
  <c r="L674" i="3"/>
  <c r="L656" i="3"/>
  <c r="K861" i="3"/>
  <c r="M862" i="3"/>
  <c r="L794" i="3"/>
  <c r="L946" i="3"/>
  <c r="L371" i="3"/>
  <c r="D379" i="4"/>
  <c r="L370" i="3" l="1"/>
  <c r="K860" i="3"/>
  <c r="M860" i="3" s="1"/>
  <c r="M861" i="3"/>
  <c r="L563" i="3"/>
  <c r="K280" i="3"/>
  <c r="M280" i="3" s="1"/>
  <c r="M281" i="3"/>
  <c r="L403" i="3"/>
  <c r="L1006" i="3"/>
  <c r="L735" i="3"/>
  <c r="L166" i="3"/>
  <c r="L684" i="3"/>
  <c r="F327" i="4"/>
  <c r="E327" i="4"/>
  <c r="D327" i="4"/>
  <c r="C327" i="4"/>
  <c r="L25" i="3" l="1"/>
  <c r="K897" i="3"/>
  <c r="K819" i="3"/>
  <c r="K760" i="3"/>
  <c r="K408" i="3"/>
  <c r="M408" i="3" s="1"/>
  <c r="K971" i="3"/>
  <c r="K1030" i="3"/>
  <c r="K707" i="3"/>
  <c r="K149" i="3"/>
  <c r="M149" i="3" s="1"/>
  <c r="K136" i="3"/>
  <c r="K528" i="3"/>
  <c r="K539" i="3"/>
  <c r="M539" i="3" s="1"/>
  <c r="K792" i="3"/>
  <c r="K1087" i="3"/>
  <c r="M1087" i="3" s="1"/>
  <c r="K1051" i="3"/>
  <c r="K1020" i="3"/>
  <c r="M1020" i="3" s="1"/>
  <c r="K1085" i="3"/>
  <c r="K944" i="3"/>
  <c r="K858" i="3"/>
  <c r="K872" i="3"/>
  <c r="M872" i="3" s="1"/>
  <c r="K870" i="3"/>
  <c r="M870" i="3" s="1"/>
  <c r="K654" i="3"/>
  <c r="K622" i="3"/>
  <c r="M622" i="3" s="1"/>
  <c r="K857" i="3" l="1"/>
  <c r="M858" i="3"/>
  <c r="K1084" i="3"/>
  <c r="M1085" i="3"/>
  <c r="K1050" i="3"/>
  <c r="M1050" i="3" s="1"/>
  <c r="M1051" i="3"/>
  <c r="K791" i="3"/>
  <c r="M792" i="3"/>
  <c r="K527" i="3"/>
  <c r="M527" i="3" s="1"/>
  <c r="M528" i="3"/>
  <c r="K1029" i="3"/>
  <c r="M1030" i="3"/>
  <c r="K818" i="3"/>
  <c r="M819" i="3"/>
  <c r="K653" i="3"/>
  <c r="M654" i="3"/>
  <c r="K943" i="3"/>
  <c r="M944" i="3"/>
  <c r="K135" i="3"/>
  <c r="M135" i="3" s="1"/>
  <c r="M136" i="3"/>
  <c r="K706" i="3"/>
  <c r="M707" i="3"/>
  <c r="K970" i="3"/>
  <c r="M971" i="3"/>
  <c r="K759" i="3"/>
  <c r="M760" i="3"/>
  <c r="K896" i="3"/>
  <c r="M897" i="3"/>
  <c r="L1089" i="3"/>
  <c r="K869" i="3"/>
  <c r="K868" i="3" l="1"/>
  <c r="M869" i="3"/>
  <c r="K895" i="3"/>
  <c r="M895" i="3" s="1"/>
  <c r="M896" i="3"/>
  <c r="K758" i="3"/>
  <c r="M758" i="3" s="1"/>
  <c r="M759" i="3"/>
  <c r="K969" i="3"/>
  <c r="M969" i="3" s="1"/>
  <c r="M970" i="3"/>
  <c r="K705" i="3"/>
  <c r="M705" i="3" s="1"/>
  <c r="M706" i="3"/>
  <c r="K942" i="3"/>
  <c r="M943" i="3"/>
  <c r="K652" i="3"/>
  <c r="M652" i="3" s="1"/>
  <c r="M653" i="3"/>
  <c r="K817" i="3"/>
  <c r="M817" i="3" s="1"/>
  <c r="M818" i="3"/>
  <c r="K1028" i="3"/>
  <c r="M1028" i="3" s="1"/>
  <c r="M1029" i="3"/>
  <c r="K790" i="3"/>
  <c r="M791" i="3"/>
  <c r="K1083" i="3"/>
  <c r="M1084" i="3"/>
  <c r="K856" i="3"/>
  <c r="M857" i="3"/>
  <c r="K234" i="3"/>
  <c r="K312" i="3"/>
  <c r="K201" i="3"/>
  <c r="K262" i="3"/>
  <c r="K233" i="3" l="1"/>
  <c r="M234" i="3"/>
  <c r="K789" i="3"/>
  <c r="M790" i="3"/>
  <c r="K941" i="3"/>
  <c r="M942" i="3"/>
  <c r="K200" i="3"/>
  <c r="M200" i="3" s="1"/>
  <c r="M201" i="3"/>
  <c r="K855" i="3"/>
  <c r="M856" i="3"/>
  <c r="M1083" i="3"/>
  <c r="K1082" i="3"/>
  <c r="K261" i="3"/>
  <c r="M262" i="3"/>
  <c r="K311" i="3"/>
  <c r="M312" i="3"/>
  <c r="K867" i="3"/>
  <c r="M868" i="3"/>
  <c r="K95" i="3"/>
  <c r="K1081" i="3" l="1"/>
  <c r="M1081" i="3" s="1"/>
  <c r="M1082" i="3"/>
  <c r="K94" i="3"/>
  <c r="M95" i="3"/>
  <c r="K866" i="3"/>
  <c r="M866" i="3" s="1"/>
  <c r="M867" i="3"/>
  <c r="K310" i="3"/>
  <c r="M311" i="3"/>
  <c r="K260" i="3"/>
  <c r="M260" i="3" s="1"/>
  <c r="M261" i="3"/>
  <c r="K854" i="3"/>
  <c r="M854" i="3" s="1"/>
  <c r="M855" i="3"/>
  <c r="K940" i="3"/>
  <c r="M940" i="3" s="1"/>
  <c r="M941" i="3"/>
  <c r="K788" i="3"/>
  <c r="M788" i="3" s="1"/>
  <c r="M789" i="3"/>
  <c r="K232" i="3"/>
  <c r="M233" i="3"/>
  <c r="C377" i="4"/>
  <c r="C378" i="4"/>
  <c r="C376" i="4"/>
  <c r="C375" i="4"/>
  <c r="C374" i="4"/>
  <c r="C373" i="4"/>
  <c r="F212" i="4"/>
  <c r="E212" i="4"/>
  <c r="D212" i="4"/>
  <c r="C212" i="4"/>
  <c r="F254" i="4"/>
  <c r="E254" i="4"/>
  <c r="D254" i="4"/>
  <c r="C254" i="4"/>
  <c r="F250" i="4"/>
  <c r="E250" i="4"/>
  <c r="D250" i="4"/>
  <c r="C250" i="4"/>
  <c r="F246" i="4"/>
  <c r="E246" i="4"/>
  <c r="D246" i="4"/>
  <c r="C246" i="4"/>
  <c r="F15" i="4"/>
  <c r="E15" i="4"/>
  <c r="D15" i="4"/>
  <c r="C15" i="4"/>
  <c r="F194" i="4"/>
  <c r="E194" i="4"/>
  <c r="D194" i="4"/>
  <c r="C194" i="4"/>
  <c r="F241" i="4"/>
  <c r="E241" i="4"/>
  <c r="D241" i="4"/>
  <c r="C241" i="4"/>
  <c r="F226" i="4"/>
  <c r="E226" i="4"/>
  <c r="D226" i="4"/>
  <c r="C226" i="4"/>
  <c r="F216" i="4"/>
  <c r="E216" i="4"/>
  <c r="D216" i="4"/>
  <c r="C216" i="4"/>
  <c r="F102" i="4"/>
  <c r="E102" i="4"/>
  <c r="D102" i="4"/>
  <c r="C102" i="4"/>
  <c r="F176" i="4"/>
  <c r="E176" i="4"/>
  <c r="D176" i="4"/>
  <c r="C176" i="4"/>
  <c r="F19" i="4"/>
  <c r="E19" i="4"/>
  <c r="D19" i="4"/>
  <c r="C19" i="4"/>
  <c r="K231" i="3" l="1"/>
  <c r="M231" i="3" s="1"/>
  <c r="M232" i="3"/>
  <c r="K309" i="3"/>
  <c r="M309" i="3" s="1"/>
  <c r="M310" i="3"/>
  <c r="K93" i="3"/>
  <c r="M93" i="3" s="1"/>
  <c r="M94" i="3"/>
  <c r="F313" i="4"/>
  <c r="E313" i="4"/>
  <c r="D313" i="4"/>
  <c r="C313" i="4"/>
  <c r="C371" i="4" l="1"/>
  <c r="C370" i="4"/>
  <c r="C372" i="4" l="1"/>
  <c r="C379" i="4" s="1"/>
  <c r="E379" i="4" s="1"/>
  <c r="F17" i="4" l="1"/>
  <c r="E17" i="4"/>
  <c r="D17" i="4"/>
  <c r="C17" i="4"/>
  <c r="F357" i="4" l="1"/>
  <c r="E357" i="4"/>
  <c r="D357" i="4"/>
  <c r="C357" i="4"/>
  <c r="F352" i="4"/>
  <c r="E352" i="4"/>
  <c r="D352" i="4"/>
  <c r="C352" i="4"/>
  <c r="F340" i="4"/>
  <c r="E340" i="4"/>
  <c r="D340" i="4"/>
  <c r="C340" i="4"/>
  <c r="F322" i="4"/>
  <c r="E322" i="4"/>
  <c r="D322" i="4"/>
  <c r="C322" i="4"/>
  <c r="F292" i="4"/>
  <c r="F263" i="4" s="1"/>
  <c r="E292" i="4"/>
  <c r="E263" i="4" s="1"/>
  <c r="D292" i="4"/>
  <c r="C292" i="4"/>
  <c r="F77" i="4"/>
  <c r="E77" i="4"/>
  <c r="D77" i="4"/>
  <c r="C77" i="4"/>
  <c r="D263" i="4" l="1"/>
  <c r="C263" i="4"/>
  <c r="F16" i="4" l="1"/>
  <c r="E16" i="4"/>
  <c r="D16" i="4"/>
  <c r="C16" i="4"/>
  <c r="F199" i="4"/>
  <c r="E199" i="4"/>
  <c r="D199" i="4"/>
  <c r="C199" i="4"/>
  <c r="F169" i="4"/>
  <c r="E169" i="4"/>
  <c r="D169" i="4"/>
  <c r="C169" i="4"/>
  <c r="D163" i="4"/>
  <c r="E163" i="4"/>
  <c r="F163" i="4"/>
  <c r="C163" i="4"/>
  <c r="F152" i="4"/>
  <c r="E152" i="4"/>
  <c r="D152" i="4"/>
  <c r="C152" i="4"/>
  <c r="F143" i="4"/>
  <c r="E143" i="4"/>
  <c r="D143" i="4"/>
  <c r="C143" i="4"/>
  <c r="F131" i="4"/>
  <c r="E131" i="4"/>
  <c r="D131" i="4"/>
  <c r="C131" i="4"/>
  <c r="F124" i="4"/>
  <c r="E124" i="4"/>
  <c r="D124" i="4"/>
  <c r="C124" i="4"/>
  <c r="F13" i="4"/>
  <c r="E13" i="4"/>
  <c r="D13" i="4"/>
  <c r="C13" i="4" l="1"/>
  <c r="D210" i="4" l="1"/>
  <c r="C210" i="4"/>
  <c r="F210" i="4"/>
  <c r="F6" i="4" s="1"/>
  <c r="F7" i="4" s="1"/>
  <c r="E210" i="4"/>
  <c r="E6" i="4" s="1"/>
  <c r="E7" i="4" s="1"/>
  <c r="F14" i="4"/>
  <c r="E14" i="4"/>
  <c r="C6" i="4" l="1"/>
  <c r="C7" i="4" s="1"/>
  <c r="C14" i="4"/>
  <c r="D14" i="4"/>
  <c r="D6" i="4"/>
  <c r="D7" i="4" s="1"/>
  <c r="K458" i="3"/>
  <c r="K457" i="3" l="1"/>
  <c r="M458" i="3"/>
  <c r="K258" i="3"/>
  <c r="K257" i="3" l="1"/>
  <c r="M258" i="3"/>
  <c r="K456" i="3"/>
  <c r="M457" i="3"/>
  <c r="K551" i="3"/>
  <c r="K534" i="3"/>
  <c r="M534" i="3" s="1"/>
  <c r="K548" i="3"/>
  <c r="M548" i="3" s="1"/>
  <c r="K550" i="3" l="1"/>
  <c r="M550" i="3" s="1"/>
  <c r="M551" i="3"/>
  <c r="K455" i="3"/>
  <c r="M455" i="3" s="1"/>
  <c r="M456" i="3"/>
  <c r="K256" i="3"/>
  <c r="M256" i="3" s="1"/>
  <c r="M257" i="3"/>
  <c r="K86" i="3"/>
  <c r="M86" i="3" s="1"/>
  <c r="K328" i="3"/>
  <c r="M328" i="3" s="1"/>
  <c r="K446" i="3" l="1"/>
  <c r="M446" i="3" s="1"/>
  <c r="K452" i="3"/>
  <c r="K451" i="3" l="1"/>
  <c r="M451" i="3" s="1"/>
  <c r="M452" i="3"/>
  <c r="K1026" i="3"/>
  <c r="K967" i="3"/>
  <c r="K893" i="3"/>
  <c r="K815" i="3"/>
  <c r="K703" i="3"/>
  <c r="K478" i="3"/>
  <c r="K477" i="3" l="1"/>
  <c r="M478" i="3"/>
  <c r="K702" i="3"/>
  <c r="K814" i="3"/>
  <c r="K966" i="3"/>
  <c r="K755" i="3"/>
  <c r="K892" i="3"/>
  <c r="K1025" i="3"/>
  <c r="K143" i="3"/>
  <c r="K140" i="3"/>
  <c r="K133" i="3"/>
  <c r="K130" i="3"/>
  <c r="K127" i="3"/>
  <c r="K124" i="3"/>
  <c r="K121" i="3"/>
  <c r="K123" i="3" l="1"/>
  <c r="M123" i="3" s="1"/>
  <c r="M124" i="3"/>
  <c r="K129" i="3"/>
  <c r="M129" i="3" s="1"/>
  <c r="M130" i="3"/>
  <c r="K139" i="3"/>
  <c r="M139" i="3" s="1"/>
  <c r="M140" i="3"/>
  <c r="K120" i="3"/>
  <c r="M120" i="3" s="1"/>
  <c r="M121" i="3"/>
  <c r="K126" i="3"/>
  <c r="M126" i="3" s="1"/>
  <c r="M127" i="3"/>
  <c r="K132" i="3"/>
  <c r="K142" i="3"/>
  <c r="M142" i="3" s="1"/>
  <c r="M143" i="3"/>
  <c r="K1024" i="3"/>
  <c r="K891" i="3"/>
  <c r="K754" i="3"/>
  <c r="K965" i="3"/>
  <c r="K813" i="3"/>
  <c r="K701" i="3"/>
  <c r="K476" i="3"/>
  <c r="M476" i="3" s="1"/>
  <c r="M477" i="3"/>
  <c r="K924" i="3"/>
  <c r="M924" i="3" s="1"/>
  <c r="K119" i="3" l="1"/>
  <c r="M119" i="3" s="1"/>
  <c r="K138" i="3"/>
  <c r="M138" i="3" s="1"/>
  <c r="K753" i="3"/>
  <c r="K385" i="3"/>
  <c r="K395" i="3"/>
  <c r="K118" i="3" l="1"/>
  <c r="M118" i="3" s="1"/>
  <c r="K394" i="3"/>
  <c r="M395" i="3"/>
  <c r="K384" i="3"/>
  <c r="M385" i="3"/>
  <c r="K490" i="3"/>
  <c r="M490" i="3" s="1"/>
  <c r="K383" i="3" l="1"/>
  <c r="M384" i="3"/>
  <c r="K393" i="3"/>
  <c r="M393" i="3" s="1"/>
  <c r="M394" i="3"/>
  <c r="K475" i="3"/>
  <c r="M475" i="3" s="1"/>
  <c r="K391" i="3"/>
  <c r="K606" i="3"/>
  <c r="M606" i="3" s="1"/>
  <c r="K407" i="3"/>
  <c r="K406" i="3" s="1"/>
  <c r="K164" i="3"/>
  <c r="M407" i="3" l="1"/>
  <c r="K390" i="3"/>
  <c r="M391" i="3"/>
  <c r="K163" i="3"/>
  <c r="M164" i="3"/>
  <c r="K382" i="3"/>
  <c r="M382" i="3" s="1"/>
  <c r="M383" i="3"/>
  <c r="K488" i="3"/>
  <c r="M488" i="3" s="1"/>
  <c r="K483" i="3"/>
  <c r="K450" i="3"/>
  <c r="M450" i="3" s="1"/>
  <c r="K449" i="3"/>
  <c r="M449" i="3" s="1"/>
  <c r="K298" i="3"/>
  <c r="K293" i="3"/>
  <c r="K288" i="3"/>
  <c r="K287" i="3" l="1"/>
  <c r="M288" i="3"/>
  <c r="K292" i="3"/>
  <c r="M293" i="3"/>
  <c r="K482" i="3"/>
  <c r="M482" i="3" s="1"/>
  <c r="M483" i="3"/>
  <c r="K297" i="3"/>
  <c r="M298" i="3"/>
  <c r="K162" i="3"/>
  <c r="M163" i="3"/>
  <c r="K389" i="3"/>
  <c r="M390" i="3"/>
  <c r="K405" i="3"/>
  <c r="M406" i="3"/>
  <c r="K492" i="3"/>
  <c r="K404" i="3" l="1"/>
  <c r="M404" i="3" s="1"/>
  <c r="M405" i="3"/>
  <c r="K487" i="3"/>
  <c r="M487" i="3" s="1"/>
  <c r="M492" i="3"/>
  <c r="K388" i="3"/>
  <c r="M388" i="3" s="1"/>
  <c r="M389" i="3"/>
  <c r="K161" i="3"/>
  <c r="M162" i="3"/>
  <c r="K296" i="3"/>
  <c r="M297" i="3"/>
  <c r="K291" i="3"/>
  <c r="M292" i="3"/>
  <c r="K286" i="3"/>
  <c r="M287" i="3"/>
  <c r="K1077" i="3"/>
  <c r="M1077" i="3" s="1"/>
  <c r="K285" i="3" l="1"/>
  <c r="M285" i="3" s="1"/>
  <c r="M286" i="3"/>
  <c r="K290" i="3"/>
  <c r="M290" i="3" s="1"/>
  <c r="M291" i="3"/>
  <c r="K295" i="3"/>
  <c r="M295" i="3" s="1"/>
  <c r="M296" i="3"/>
  <c r="K160" i="3"/>
  <c r="M160" i="3" s="1"/>
  <c r="M161" i="3"/>
  <c r="K1076" i="3"/>
  <c r="K1044" i="3"/>
  <c r="M1044" i="3" s="1"/>
  <c r="K1075" i="3" l="1"/>
  <c r="M1076" i="3"/>
  <c r="K974" i="3"/>
  <c r="K931" i="3"/>
  <c r="K901" i="3"/>
  <c r="K930" i="3" l="1"/>
  <c r="M930" i="3" s="1"/>
  <c r="M931" i="3"/>
  <c r="K900" i="3"/>
  <c r="M901" i="3"/>
  <c r="K973" i="3"/>
  <c r="M973" i="3" s="1"/>
  <c r="M974" i="3"/>
  <c r="K1074" i="3"/>
  <c r="M1075" i="3"/>
  <c r="K170" i="3"/>
  <c r="M170" i="3" s="1"/>
  <c r="K682" i="3"/>
  <c r="M682" i="3" s="1"/>
  <c r="K1073" i="3" l="1"/>
  <c r="M1073" i="3" s="1"/>
  <c r="M1074" i="3"/>
  <c r="K899" i="3"/>
  <c r="M899" i="3" s="1"/>
  <c r="M900" i="3"/>
  <c r="K273" i="3"/>
  <c r="M273" i="3" s="1"/>
  <c r="K269" i="3" l="1"/>
  <c r="K268" i="3" l="1"/>
  <c r="M268" i="3" s="1"/>
  <c r="M269" i="3"/>
  <c r="K198" i="3"/>
  <c r="K195" i="3" l="1"/>
  <c r="M198" i="3"/>
  <c r="K266" i="3"/>
  <c r="K908" i="3"/>
  <c r="M908" i="3" s="1"/>
  <c r="K910" i="3"/>
  <c r="M910" i="3" s="1"/>
  <c r="K1062" i="3"/>
  <c r="M1062" i="3" s="1"/>
  <c r="K1064" i="3"/>
  <c r="M1064" i="3" s="1"/>
  <c r="K1058" i="3"/>
  <c r="M1058" i="3" s="1"/>
  <c r="K1060" i="3"/>
  <c r="M1060" i="3" s="1"/>
  <c r="K1056" i="3"/>
  <c r="M1056" i="3" s="1"/>
  <c r="K1054" i="3"/>
  <c r="M1054" i="3" s="1"/>
  <c r="K349" i="3"/>
  <c r="M349" i="3" s="1"/>
  <c r="K351" i="3"/>
  <c r="M351" i="3" s="1"/>
  <c r="K190" i="3"/>
  <c r="M190" i="3" s="1"/>
  <c r="K192" i="3"/>
  <c r="M192" i="3" s="1"/>
  <c r="K254" i="3"/>
  <c r="M254" i="3" s="1"/>
  <c r="K252" i="3"/>
  <c r="M252" i="3" s="1"/>
  <c r="K265" i="3" l="1"/>
  <c r="M266" i="3"/>
  <c r="K194" i="3"/>
  <c r="M194" i="3" s="1"/>
  <c r="M195" i="3"/>
  <c r="K1053" i="3"/>
  <c r="M1053" i="3" s="1"/>
  <c r="K907" i="3"/>
  <c r="K251" i="3"/>
  <c r="M251" i="3" s="1"/>
  <c r="K348" i="3"/>
  <c r="M348" i="3" s="1"/>
  <c r="K189" i="3"/>
  <c r="K188" i="3" l="1"/>
  <c r="M188" i="3" s="1"/>
  <c r="M189" i="3"/>
  <c r="K906" i="3"/>
  <c r="M906" i="3" s="1"/>
  <c r="M907" i="3"/>
  <c r="K264" i="3"/>
  <c r="M264" i="3" s="1"/>
  <c r="M265" i="3"/>
  <c r="K115" i="3"/>
  <c r="K114" i="3" l="1"/>
  <c r="M114" i="3" s="1"/>
  <c r="M115" i="3"/>
  <c r="K340" i="3"/>
  <c r="M340" i="3" s="1"/>
  <c r="K57" i="3"/>
  <c r="M57" i="3" s="1"/>
  <c r="K1071" i="3" l="1"/>
  <c r="K1067" i="3"/>
  <c r="K1043" i="3"/>
  <c r="K1037" i="3"/>
  <c r="K1023" i="3"/>
  <c r="K1019" i="3"/>
  <c r="K1015" i="3"/>
  <c r="M1015" i="3" s="1"/>
  <c r="K1011" i="3"/>
  <c r="M1011" i="3" s="1"/>
  <c r="K1004" i="3"/>
  <c r="K1000" i="3"/>
  <c r="K997" i="3"/>
  <c r="M997" i="3" s="1"/>
  <c r="K991" i="3"/>
  <c r="K988" i="3"/>
  <c r="M988" i="3" s="1"/>
  <c r="K981" i="3"/>
  <c r="K964" i="3"/>
  <c r="K962" i="3"/>
  <c r="M962" i="3" s="1"/>
  <c r="K960" i="3"/>
  <c r="M960" i="3" s="1"/>
  <c r="K955" i="3"/>
  <c r="M955" i="3" s="1"/>
  <c r="K951" i="3"/>
  <c r="M951" i="3" s="1"/>
  <c r="K938" i="3"/>
  <c r="K934" i="3"/>
  <c r="K923" i="3"/>
  <c r="K917" i="3"/>
  <c r="K914" i="3"/>
  <c r="K890" i="3"/>
  <c r="K888" i="3"/>
  <c r="K883" i="3"/>
  <c r="M883" i="3" s="1"/>
  <c r="K879" i="3"/>
  <c r="M879" i="3" s="1"/>
  <c r="K852" i="3"/>
  <c r="K848" i="3"/>
  <c r="K842" i="3"/>
  <c r="K835" i="3"/>
  <c r="K832" i="3"/>
  <c r="K825" i="3"/>
  <c r="K812" i="3"/>
  <c r="K810" i="3"/>
  <c r="M810" i="3" s="1"/>
  <c r="K808" i="3"/>
  <c r="M808" i="3" s="1"/>
  <c r="K803" i="3"/>
  <c r="M803" i="3" s="1"/>
  <c r="K799" i="3"/>
  <c r="M799" i="3" s="1"/>
  <c r="K786" i="3"/>
  <c r="K782" i="3"/>
  <c r="K775" i="3"/>
  <c r="K768" i="3"/>
  <c r="K762" i="3"/>
  <c r="M762" i="3" s="1"/>
  <c r="K751" i="3"/>
  <c r="M751" i="3" s="1"/>
  <c r="K749" i="3"/>
  <c r="M749" i="3" s="1"/>
  <c r="K744" i="3"/>
  <c r="M744" i="3" s="1"/>
  <c r="K740" i="3"/>
  <c r="M740" i="3" s="1"/>
  <c r="K733" i="3"/>
  <c r="K729" i="3"/>
  <c r="K726" i="3"/>
  <c r="K719" i="3"/>
  <c r="K716" i="3"/>
  <c r="K709" i="3"/>
  <c r="M709" i="3" s="1"/>
  <c r="K700" i="3"/>
  <c r="K698" i="3"/>
  <c r="K693" i="3"/>
  <c r="M693" i="3" s="1"/>
  <c r="K689" i="3"/>
  <c r="M689" i="3" s="1"/>
  <c r="K679" i="3"/>
  <c r="K672" i="3"/>
  <c r="K668" i="3"/>
  <c r="M668" i="3" s="1"/>
  <c r="K666" i="3"/>
  <c r="M666" i="3" s="1"/>
  <c r="K662" i="3"/>
  <c r="M662" i="3" s="1"/>
  <c r="K648" i="3"/>
  <c r="K644" i="3"/>
  <c r="M644" i="3" s="1"/>
  <c r="K642" i="3"/>
  <c r="K637" i="3"/>
  <c r="K633" i="3"/>
  <c r="M633" i="3" s="1"/>
  <c r="K630" i="3"/>
  <c r="M630" i="3" s="1"/>
  <c r="K627" i="3"/>
  <c r="M627" i="3" s="1"/>
  <c r="K624" i="3"/>
  <c r="M624" i="3" s="1"/>
  <c r="K620" i="3"/>
  <c r="M620" i="3" s="1"/>
  <c r="K615" i="3"/>
  <c r="M615" i="3" s="1"/>
  <c r="K613" i="3"/>
  <c r="M613" i="3" s="1"/>
  <c r="K609" i="3"/>
  <c r="K603" i="3"/>
  <c r="M603" i="3" s="1"/>
  <c r="K601" i="3"/>
  <c r="M601" i="3" s="1"/>
  <c r="K599" i="3"/>
  <c r="M599" i="3" s="1"/>
  <c r="K596" i="3"/>
  <c r="M596" i="3" s="1"/>
  <c r="K593" i="3"/>
  <c r="M593" i="3" s="1"/>
  <c r="K590" i="3"/>
  <c r="M590" i="3" s="1"/>
  <c r="K587" i="3"/>
  <c r="M587" i="3" s="1"/>
  <c r="K584" i="3"/>
  <c r="M584" i="3" s="1"/>
  <c r="K581" i="3"/>
  <c r="M581" i="3" s="1"/>
  <c r="K578" i="3"/>
  <c r="M578" i="3" s="1"/>
  <c r="K575" i="3"/>
  <c r="M575" i="3" s="1"/>
  <c r="K571" i="3"/>
  <c r="M571" i="3" s="1"/>
  <c r="K568" i="3"/>
  <c r="M568" i="3" s="1"/>
  <c r="K561" i="3"/>
  <c r="M561" i="3" s="1"/>
  <c r="K558" i="3"/>
  <c r="M558" i="3" s="1"/>
  <c r="K554" i="3"/>
  <c r="K546" i="3"/>
  <c r="M546" i="3" s="1"/>
  <c r="K544" i="3"/>
  <c r="M544" i="3" s="1"/>
  <c r="K536" i="3"/>
  <c r="M536" i="3" s="1"/>
  <c r="K532" i="3"/>
  <c r="M532" i="3" s="1"/>
  <c r="K522" i="3"/>
  <c r="M522" i="3" s="1"/>
  <c r="K520" i="3"/>
  <c r="M520" i="3" s="1"/>
  <c r="K512" i="3"/>
  <c r="K504" i="3"/>
  <c r="K501" i="3"/>
  <c r="M501" i="3" s="1"/>
  <c r="K497" i="3"/>
  <c r="M497" i="3" s="1"/>
  <c r="K471" i="3"/>
  <c r="M471" i="3" s="1"/>
  <c r="K469" i="3"/>
  <c r="M469" i="3" s="1"/>
  <c r="K464" i="3"/>
  <c r="M464" i="3" s="1"/>
  <c r="K444" i="3"/>
  <c r="M444" i="3" s="1"/>
  <c r="K441" i="3"/>
  <c r="M441" i="3" s="1"/>
  <c r="K437" i="3"/>
  <c r="M437" i="3" s="1"/>
  <c r="K432" i="3"/>
  <c r="M432" i="3" s="1"/>
  <c r="K426" i="3"/>
  <c r="M426" i="3" s="1"/>
  <c r="K422" i="3"/>
  <c r="M422" i="3" s="1"/>
  <c r="K418" i="3"/>
  <c r="M418" i="3" s="1"/>
  <c r="K399" i="3"/>
  <c r="K380" i="3"/>
  <c r="M380" i="3" s="1"/>
  <c r="K376" i="3"/>
  <c r="M376" i="3" s="1"/>
  <c r="K368" i="3"/>
  <c r="M368" i="3" s="1"/>
  <c r="K364" i="3"/>
  <c r="M364" i="3" s="1"/>
  <c r="K361" i="3"/>
  <c r="K358" i="3"/>
  <c r="K344" i="3"/>
  <c r="K336" i="3"/>
  <c r="K330" i="3"/>
  <c r="M330" i="3" s="1"/>
  <c r="K326" i="3"/>
  <c r="M326" i="3" s="1"/>
  <c r="K322" i="3"/>
  <c r="M322" i="3" s="1"/>
  <c r="K316" i="3"/>
  <c r="K306" i="3"/>
  <c r="K303" i="3"/>
  <c r="K278" i="3"/>
  <c r="K272" i="3"/>
  <c r="K249" i="3"/>
  <c r="K246" i="3"/>
  <c r="K240" i="3"/>
  <c r="K228" i="3"/>
  <c r="K224" i="3"/>
  <c r="M224" i="3" s="1"/>
  <c r="K223" i="3"/>
  <c r="M223" i="3" s="1"/>
  <c r="K221" i="3"/>
  <c r="M221" i="3" s="1"/>
  <c r="K220" i="3"/>
  <c r="M220" i="3" s="1"/>
  <c r="K218" i="3"/>
  <c r="K214" i="3"/>
  <c r="K211" i="3"/>
  <c r="K207" i="3"/>
  <c r="K196" i="3"/>
  <c r="M196" i="3" s="1"/>
  <c r="K186" i="3"/>
  <c r="K179" i="3"/>
  <c r="K175" i="3"/>
  <c r="M175" i="3" s="1"/>
  <c r="K169" i="3"/>
  <c r="M169" i="3" s="1"/>
  <c r="K158" i="3"/>
  <c r="K152" i="3"/>
  <c r="K147" i="3"/>
  <c r="K110" i="3"/>
  <c r="K105" i="3"/>
  <c r="K99" i="3"/>
  <c r="K91" i="3"/>
  <c r="K84" i="3"/>
  <c r="M84" i="3" s="1"/>
  <c r="K81" i="3"/>
  <c r="M81" i="3" s="1"/>
  <c r="K78" i="3"/>
  <c r="M78" i="3" s="1"/>
  <c r="K73" i="3"/>
  <c r="K67" i="3"/>
  <c r="K62" i="3"/>
  <c r="M62" i="3" s="1"/>
  <c r="K60" i="3"/>
  <c r="M60" i="3" s="1"/>
  <c r="K53" i="3"/>
  <c r="M53" i="3" s="1"/>
  <c r="K51" i="3"/>
  <c r="M51" i="3" s="1"/>
  <c r="K43" i="3"/>
  <c r="M43" i="3" s="1"/>
  <c r="K41" i="3"/>
  <c r="M41" i="3" s="1"/>
  <c r="K37" i="3"/>
  <c r="K32" i="3"/>
  <c r="M32" i="3" s="1"/>
  <c r="K30" i="3"/>
  <c r="M30" i="3" s="1"/>
  <c r="K23" i="3"/>
  <c r="M23" i="3" s="1"/>
  <c r="K19" i="3"/>
  <c r="M19" i="3" s="1"/>
  <c r="M37" i="3" l="1"/>
  <c r="K36" i="3"/>
  <c r="K72" i="3"/>
  <c r="M73" i="3"/>
  <c r="K90" i="3"/>
  <c r="M91" i="3"/>
  <c r="K104" i="3"/>
  <c r="M105" i="3"/>
  <c r="K146" i="3"/>
  <c r="M146" i="3" s="1"/>
  <c r="M147" i="3"/>
  <c r="K157" i="3"/>
  <c r="M157" i="3" s="1"/>
  <c r="M158" i="3"/>
  <c r="K185" i="3"/>
  <c r="M186" i="3"/>
  <c r="K206" i="3"/>
  <c r="M207" i="3"/>
  <c r="K213" i="3"/>
  <c r="M213" i="3" s="1"/>
  <c r="M214" i="3"/>
  <c r="K227" i="3"/>
  <c r="M227" i="3" s="1"/>
  <c r="M228" i="3"/>
  <c r="K245" i="3"/>
  <c r="M245" i="3" s="1"/>
  <c r="M246" i="3"/>
  <c r="K271" i="3"/>
  <c r="M271" i="3" s="1"/>
  <c r="M272" i="3"/>
  <c r="K302" i="3"/>
  <c r="M302" i="3" s="1"/>
  <c r="M303" i="3"/>
  <c r="K315" i="3"/>
  <c r="M316" i="3"/>
  <c r="K335" i="3"/>
  <c r="M335" i="3" s="1"/>
  <c r="M336" i="3"/>
  <c r="K357" i="3"/>
  <c r="M357" i="3" s="1"/>
  <c r="M358" i="3"/>
  <c r="K398" i="3"/>
  <c r="M399" i="3"/>
  <c r="K511" i="3"/>
  <c r="M512" i="3"/>
  <c r="K647" i="3"/>
  <c r="M647" i="3" s="1"/>
  <c r="M648" i="3"/>
  <c r="K671" i="3"/>
  <c r="M671" i="3" s="1"/>
  <c r="M672" i="3"/>
  <c r="K697" i="3"/>
  <c r="M698" i="3"/>
  <c r="K718" i="3"/>
  <c r="M718" i="3" s="1"/>
  <c r="M719" i="3"/>
  <c r="K728" i="3"/>
  <c r="M728" i="3" s="1"/>
  <c r="M729" i="3"/>
  <c r="K774" i="3"/>
  <c r="M775" i="3"/>
  <c r="K785" i="3"/>
  <c r="M786" i="3"/>
  <c r="K824" i="3"/>
  <c r="M825" i="3"/>
  <c r="K834" i="3"/>
  <c r="M834" i="3" s="1"/>
  <c r="M835" i="3"/>
  <c r="K847" i="3"/>
  <c r="M848" i="3"/>
  <c r="K887" i="3"/>
  <c r="M888" i="3"/>
  <c r="K913" i="3"/>
  <c r="M913" i="3" s="1"/>
  <c r="M914" i="3"/>
  <c r="K922" i="3"/>
  <c r="M923" i="3"/>
  <c r="K937" i="3"/>
  <c r="M938" i="3"/>
  <c r="K980" i="3"/>
  <c r="M981" i="3"/>
  <c r="K990" i="3"/>
  <c r="M990" i="3" s="1"/>
  <c r="M991" i="3"/>
  <c r="K999" i="3"/>
  <c r="M999" i="3" s="1"/>
  <c r="M1000" i="3"/>
  <c r="K1018" i="3"/>
  <c r="M1018" i="3" s="1"/>
  <c r="M1019" i="3"/>
  <c r="K1036" i="3"/>
  <c r="M1037" i="3"/>
  <c r="K1066" i="3"/>
  <c r="M1067" i="3"/>
  <c r="K66" i="3"/>
  <c r="M67" i="3"/>
  <c r="K98" i="3"/>
  <c r="M99" i="3"/>
  <c r="K109" i="3"/>
  <c r="M110" i="3"/>
  <c r="K151" i="3"/>
  <c r="M151" i="3" s="1"/>
  <c r="M152" i="3"/>
  <c r="K178" i="3"/>
  <c r="M179" i="3"/>
  <c r="K210" i="3"/>
  <c r="M210" i="3" s="1"/>
  <c r="M211" i="3"/>
  <c r="K217" i="3"/>
  <c r="M217" i="3" s="1"/>
  <c r="M218" i="3"/>
  <c r="K239" i="3"/>
  <c r="M240" i="3"/>
  <c r="K248" i="3"/>
  <c r="M248" i="3" s="1"/>
  <c r="M249" i="3"/>
  <c r="K277" i="3"/>
  <c r="M278" i="3"/>
  <c r="K305" i="3"/>
  <c r="M305" i="3" s="1"/>
  <c r="M306" i="3"/>
  <c r="K343" i="3"/>
  <c r="M343" i="3" s="1"/>
  <c r="M344" i="3"/>
  <c r="K360" i="3"/>
  <c r="M360" i="3" s="1"/>
  <c r="M361" i="3"/>
  <c r="K503" i="3"/>
  <c r="M503" i="3" s="1"/>
  <c r="M504" i="3"/>
  <c r="K553" i="3"/>
  <c r="M553" i="3" s="1"/>
  <c r="M554" i="3"/>
  <c r="K608" i="3"/>
  <c r="M608" i="3" s="1"/>
  <c r="M609" i="3"/>
  <c r="K636" i="3"/>
  <c r="M636" i="3" s="1"/>
  <c r="M637" i="3"/>
  <c r="K678" i="3"/>
  <c r="M679" i="3"/>
  <c r="K715" i="3"/>
  <c r="M715" i="3" s="1"/>
  <c r="M716" i="3"/>
  <c r="K725" i="3"/>
  <c r="M725" i="3" s="1"/>
  <c r="M726" i="3"/>
  <c r="K732" i="3"/>
  <c r="M733" i="3"/>
  <c r="K767" i="3"/>
  <c r="M768" i="3"/>
  <c r="K781" i="3"/>
  <c r="M782" i="3"/>
  <c r="K831" i="3"/>
  <c r="M832" i="3"/>
  <c r="K841" i="3"/>
  <c r="M842" i="3"/>
  <c r="K851" i="3"/>
  <c r="M852" i="3"/>
  <c r="K916" i="3"/>
  <c r="M916" i="3" s="1"/>
  <c r="M917" i="3"/>
  <c r="K933" i="3"/>
  <c r="M934" i="3"/>
  <c r="K1003" i="3"/>
  <c r="M1004" i="3"/>
  <c r="K1042" i="3"/>
  <c r="M1043" i="3"/>
  <c r="K1070" i="3"/>
  <c r="M1071" i="3"/>
  <c r="K145" i="3"/>
  <c r="M145" i="3" s="1"/>
  <c r="K619" i="3"/>
  <c r="M619" i="3" s="1"/>
  <c r="K538" i="3"/>
  <c r="M538" i="3" s="1"/>
  <c r="K77" i="3"/>
  <c r="K496" i="3"/>
  <c r="K959" i="3"/>
  <c r="K468" i="3"/>
  <c r="K612" i="3"/>
  <c r="M612" i="3" s="1"/>
  <c r="K50" i="3"/>
  <c r="K557" i="3"/>
  <c r="K574" i="3"/>
  <c r="K950" i="3"/>
  <c r="K325" i="3"/>
  <c r="K739" i="3"/>
  <c r="K321" i="3"/>
  <c r="K460" i="3"/>
  <c r="K807" i="3"/>
  <c r="K987" i="3"/>
  <c r="K18" i="3"/>
  <c r="K519" i="3"/>
  <c r="K1010" i="3"/>
  <c r="K363" i="3"/>
  <c r="K375" i="3"/>
  <c r="K417" i="3"/>
  <c r="K226" i="3"/>
  <c r="M226" i="3" s="1"/>
  <c r="K688" i="3"/>
  <c r="K56" i="3"/>
  <c r="K448" i="3"/>
  <c r="K661" i="3"/>
  <c r="K798" i="3"/>
  <c r="K29" i="3"/>
  <c r="K531" i="3"/>
  <c r="M531" i="3" s="1"/>
  <c r="K748" i="3"/>
  <c r="K878" i="3"/>
  <c r="K724" i="3" l="1"/>
  <c r="M724" i="3" s="1"/>
  <c r="K209" i="3"/>
  <c r="M209" i="3" s="1"/>
  <c r="K334" i="3"/>
  <c r="K333" i="3" s="1"/>
  <c r="K912" i="3"/>
  <c r="M912" i="3" s="1"/>
  <c r="K1017" i="3"/>
  <c r="M1017" i="3" s="1"/>
  <c r="K27" i="3"/>
  <c r="M27" i="3" s="1"/>
  <c r="M29" i="3"/>
  <c r="K797" i="3"/>
  <c r="M798" i="3"/>
  <c r="K431" i="3"/>
  <c r="M448" i="3"/>
  <c r="K687" i="3"/>
  <c r="M688" i="3"/>
  <c r="K416" i="3"/>
  <c r="M417" i="3"/>
  <c r="K356" i="3"/>
  <c r="M363" i="3"/>
  <c r="K518" i="3"/>
  <c r="M518" i="3" s="1"/>
  <c r="M519" i="3"/>
  <c r="K17" i="3"/>
  <c r="M17" i="3" s="1"/>
  <c r="M18" i="3"/>
  <c r="K320" i="3"/>
  <c r="M320" i="3" s="1"/>
  <c r="M321" i="3"/>
  <c r="K324" i="3"/>
  <c r="M324" i="3" s="1"/>
  <c r="M325" i="3"/>
  <c r="K567" i="3"/>
  <c r="M567" i="3" s="1"/>
  <c r="M574" i="3"/>
  <c r="K467" i="3"/>
  <c r="M468" i="3"/>
  <c r="K481" i="3"/>
  <c r="M496" i="3"/>
  <c r="K1069" i="3"/>
  <c r="M1069" i="3" s="1"/>
  <c r="M1070" i="3"/>
  <c r="K1041" i="3"/>
  <c r="M1042" i="3"/>
  <c r="K1002" i="3"/>
  <c r="M1002" i="3" s="1"/>
  <c r="M1003" i="3"/>
  <c r="K840" i="3"/>
  <c r="M841" i="3"/>
  <c r="K830" i="3"/>
  <c r="M831" i="3"/>
  <c r="K766" i="3"/>
  <c r="M767" i="3"/>
  <c r="K731" i="3"/>
  <c r="M731" i="3" s="1"/>
  <c r="M732" i="3"/>
  <c r="K677" i="3"/>
  <c r="M678" i="3"/>
  <c r="K238" i="3"/>
  <c r="M239" i="3"/>
  <c r="K108" i="3"/>
  <c r="M108" i="3" s="1"/>
  <c r="M109" i="3"/>
  <c r="K97" i="3"/>
  <c r="M97" i="3" s="1"/>
  <c r="M98" i="3"/>
  <c r="K65" i="3"/>
  <c r="M65" i="3" s="1"/>
  <c r="M66" i="3"/>
  <c r="K1049" i="3"/>
  <c r="M1066" i="3"/>
  <c r="K1035" i="3"/>
  <c r="M1036" i="3"/>
  <c r="K979" i="3"/>
  <c r="M980" i="3"/>
  <c r="K936" i="3"/>
  <c r="M936" i="3" s="1"/>
  <c r="M937" i="3"/>
  <c r="K921" i="3"/>
  <c r="M922" i="3"/>
  <c r="K301" i="3"/>
  <c r="K996" i="3"/>
  <c r="K877" i="3"/>
  <c r="M878" i="3"/>
  <c r="K747" i="3"/>
  <c r="M748" i="3"/>
  <c r="K35" i="3"/>
  <c r="M35" i="3" s="1"/>
  <c r="M36" i="3"/>
  <c r="K660" i="3"/>
  <c r="M661" i="3"/>
  <c r="K55" i="3"/>
  <c r="M55" i="3" s="1"/>
  <c r="M56" i="3"/>
  <c r="K374" i="3"/>
  <c r="M375" i="3"/>
  <c r="K216" i="3"/>
  <c r="M216" i="3" s="1"/>
  <c r="K714" i="3"/>
  <c r="K986" i="3"/>
  <c r="M987" i="3"/>
  <c r="K454" i="3"/>
  <c r="M454" i="3" s="1"/>
  <c r="M460" i="3"/>
  <c r="K738" i="3"/>
  <c r="M739" i="3"/>
  <c r="K949" i="3"/>
  <c r="M950" i="3"/>
  <c r="K556" i="3"/>
  <c r="M556" i="3" s="1"/>
  <c r="M557" i="3"/>
  <c r="K958" i="3"/>
  <c r="M959" i="3"/>
  <c r="K641" i="3"/>
  <c r="K244" i="3"/>
  <c r="K1009" i="3"/>
  <c r="M1010" i="3"/>
  <c r="K806" i="3"/>
  <c r="M807" i="3"/>
  <c r="K49" i="3"/>
  <c r="M49" i="3" s="1"/>
  <c r="M50" i="3"/>
  <c r="K76" i="3"/>
  <c r="M76" i="3" s="1"/>
  <c r="M77" i="3"/>
  <c r="K929" i="3"/>
  <c r="M933" i="3"/>
  <c r="K850" i="3"/>
  <c r="M850" i="3" s="1"/>
  <c r="M851" i="3"/>
  <c r="K780" i="3"/>
  <c r="M781" i="3"/>
  <c r="K276" i="3"/>
  <c r="M276" i="3" s="1"/>
  <c r="M277" i="3"/>
  <c r="K177" i="3"/>
  <c r="M178" i="3"/>
  <c r="K886" i="3"/>
  <c r="M887" i="3"/>
  <c r="K846" i="3"/>
  <c r="M847" i="3"/>
  <c r="K823" i="3"/>
  <c r="M824" i="3"/>
  <c r="K784" i="3"/>
  <c r="M784" i="3" s="1"/>
  <c r="M785" i="3"/>
  <c r="K773" i="3"/>
  <c r="M774" i="3"/>
  <c r="K696" i="3"/>
  <c r="M697" i="3"/>
  <c r="K510" i="3"/>
  <c r="M511" i="3"/>
  <c r="K397" i="3"/>
  <c r="M398" i="3"/>
  <c r="K314" i="3"/>
  <c r="M315" i="3"/>
  <c r="K205" i="3"/>
  <c r="M205" i="3" s="1"/>
  <c r="M206" i="3"/>
  <c r="K184" i="3"/>
  <c r="M185" i="3"/>
  <c r="K103" i="3"/>
  <c r="M103" i="3" s="1"/>
  <c r="M104" i="3"/>
  <c r="K89" i="3"/>
  <c r="M89" i="3" s="1"/>
  <c r="M90" i="3"/>
  <c r="K71" i="3"/>
  <c r="M72" i="3"/>
  <c r="K526" i="3"/>
  <c r="K618" i="3"/>
  <c r="K28" i="3"/>
  <c r="M28" i="3" s="1"/>
  <c r="K905" i="3" l="1"/>
  <c r="K904" i="3" s="1"/>
  <c r="K319" i="3"/>
  <c r="M319" i="3" s="1"/>
  <c r="K723" i="3"/>
  <c r="M723" i="3" s="1"/>
  <c r="M334" i="3"/>
  <c r="K16" i="3"/>
  <c r="M16" i="3" s="1"/>
  <c r="K517" i="3"/>
  <c r="M517" i="3" s="1"/>
  <c r="K566" i="3"/>
  <c r="M566" i="3" s="1"/>
  <c r="K617" i="3"/>
  <c r="M617" i="3" s="1"/>
  <c r="M618" i="3"/>
  <c r="K516" i="3"/>
  <c r="M516" i="3" s="1"/>
  <c r="K525" i="3"/>
  <c r="M526" i="3"/>
  <c r="K70" i="3"/>
  <c r="M70" i="3" s="1"/>
  <c r="M71" i="3"/>
  <c r="M184" i="3"/>
  <c r="K183" i="3"/>
  <c r="K308" i="3"/>
  <c r="M308" i="3" s="1"/>
  <c r="M314" i="3"/>
  <c r="K387" i="3"/>
  <c r="M387" i="3" s="1"/>
  <c r="M397" i="3"/>
  <c r="K509" i="3"/>
  <c r="M510" i="3"/>
  <c r="M696" i="3"/>
  <c r="K695" i="3"/>
  <c r="M695" i="3" s="1"/>
  <c r="K822" i="3"/>
  <c r="M823" i="3"/>
  <c r="M846" i="3"/>
  <c r="K845" i="3"/>
  <c r="M177" i="3"/>
  <c r="K174" i="3"/>
  <c r="M929" i="3"/>
  <c r="K928" i="3"/>
  <c r="K805" i="3"/>
  <c r="M805" i="3" s="1"/>
  <c r="M806" i="3"/>
  <c r="K1008" i="3"/>
  <c r="M1009" i="3"/>
  <c r="K640" i="3"/>
  <c r="M641" i="3"/>
  <c r="K948" i="3"/>
  <c r="M949" i="3"/>
  <c r="K373" i="3"/>
  <c r="M374" i="3"/>
  <c r="K746" i="3"/>
  <c r="M746" i="3" s="1"/>
  <c r="M747" i="3"/>
  <c r="K876" i="3"/>
  <c r="M877" i="3"/>
  <c r="K300" i="3"/>
  <c r="M301" i="3"/>
  <c r="K978" i="3"/>
  <c r="M979" i="3"/>
  <c r="M1049" i="3"/>
  <c r="K1048" i="3"/>
  <c r="K237" i="3"/>
  <c r="M238" i="3"/>
  <c r="K204" i="3"/>
  <c r="K34" i="3"/>
  <c r="M34" i="3" s="1"/>
  <c r="K75" i="3"/>
  <c r="M75" i="3" s="1"/>
  <c r="K243" i="3"/>
  <c r="M244" i="3"/>
  <c r="K713" i="3"/>
  <c r="M714" i="3"/>
  <c r="K995" i="3"/>
  <c r="M996" i="3"/>
  <c r="M773" i="3"/>
  <c r="K772" i="3"/>
  <c r="M886" i="3"/>
  <c r="K885" i="3"/>
  <c r="M885" i="3" s="1"/>
  <c r="M780" i="3"/>
  <c r="K779" i="3"/>
  <c r="K957" i="3"/>
  <c r="M957" i="3" s="1"/>
  <c r="M958" i="3"/>
  <c r="K737" i="3"/>
  <c r="M738" i="3"/>
  <c r="K985" i="3"/>
  <c r="M986" i="3"/>
  <c r="K659" i="3"/>
  <c r="M660" i="3"/>
  <c r="K920" i="3"/>
  <c r="M920" i="3" s="1"/>
  <c r="M921" i="3"/>
  <c r="M1035" i="3"/>
  <c r="K1034" i="3"/>
  <c r="K676" i="3"/>
  <c r="M677" i="3"/>
  <c r="K765" i="3"/>
  <c r="M766" i="3"/>
  <c r="M830" i="3"/>
  <c r="K829" i="3"/>
  <c r="K839" i="3"/>
  <c r="M840" i="3"/>
  <c r="K1040" i="3"/>
  <c r="M1040" i="3" s="1"/>
  <c r="M1041" i="3"/>
  <c r="K480" i="3"/>
  <c r="M480" i="3" s="1"/>
  <c r="M481" i="3"/>
  <c r="K332" i="3"/>
  <c r="M332" i="3" s="1"/>
  <c r="M333" i="3"/>
  <c r="K466" i="3"/>
  <c r="M466" i="3" s="1"/>
  <c r="M467" i="3"/>
  <c r="K355" i="3"/>
  <c r="M356" i="3"/>
  <c r="K415" i="3"/>
  <c r="M415" i="3" s="1"/>
  <c r="M416" i="3"/>
  <c r="K686" i="3"/>
  <c r="M687" i="3"/>
  <c r="K430" i="3"/>
  <c r="M430" i="3" s="1"/>
  <c r="M431" i="3"/>
  <c r="K796" i="3"/>
  <c r="M797" i="3"/>
  <c r="K318" i="3" l="1"/>
  <c r="M318" i="3" s="1"/>
  <c r="K565" i="3"/>
  <c r="M565" i="3" s="1"/>
  <c r="M905" i="3"/>
  <c r="K722" i="3"/>
  <c r="K721" i="3" s="1"/>
  <c r="M721" i="3" s="1"/>
  <c r="K15" i="3"/>
  <c r="M15" i="3" s="1"/>
  <c r="K429" i="3"/>
  <c r="K414" i="3" s="1"/>
  <c r="K828" i="3"/>
  <c r="M829" i="3"/>
  <c r="K1033" i="3"/>
  <c r="M1034" i="3"/>
  <c r="K771" i="3"/>
  <c r="M772" i="3"/>
  <c r="K203" i="3"/>
  <c r="M203" i="3" s="1"/>
  <c r="M204" i="3"/>
  <c r="K14" i="3"/>
  <c r="M14" i="3" s="1"/>
  <c r="K236" i="3"/>
  <c r="M236" i="3" s="1"/>
  <c r="M237" i="3"/>
  <c r="K977" i="3"/>
  <c r="M977" i="3" s="1"/>
  <c r="M978" i="3"/>
  <c r="K26" i="3"/>
  <c r="M26" i="3" s="1"/>
  <c r="M796" i="3"/>
  <c r="K795" i="3"/>
  <c r="K685" i="3"/>
  <c r="M686" i="3"/>
  <c r="K354" i="3"/>
  <c r="M355" i="3"/>
  <c r="K838" i="3"/>
  <c r="M838" i="3" s="1"/>
  <c r="M839" i="3"/>
  <c r="K764" i="3"/>
  <c r="M764" i="3" s="1"/>
  <c r="M765" i="3"/>
  <c r="K675" i="3"/>
  <c r="M676" i="3"/>
  <c r="K658" i="3"/>
  <c r="M659" i="3"/>
  <c r="K984" i="3"/>
  <c r="M985" i="3"/>
  <c r="M737" i="3"/>
  <c r="K736" i="3"/>
  <c r="K994" i="3"/>
  <c r="M995" i="3"/>
  <c r="K712" i="3"/>
  <c r="M713" i="3"/>
  <c r="M243" i="3"/>
  <c r="K242" i="3"/>
  <c r="K1047" i="3"/>
  <c r="M1048" i="3"/>
  <c r="K927" i="3"/>
  <c r="M928" i="3"/>
  <c r="K168" i="3"/>
  <c r="M174" i="3"/>
  <c r="K844" i="3"/>
  <c r="M845" i="3"/>
  <c r="M183" i="3"/>
  <c r="K182" i="3"/>
  <c r="K778" i="3"/>
  <c r="M779" i="3"/>
  <c r="K284" i="3"/>
  <c r="M284" i="3" s="1"/>
  <c r="M300" i="3"/>
  <c r="M876" i="3"/>
  <c r="K875" i="3"/>
  <c r="M373" i="3"/>
  <c r="K372" i="3"/>
  <c r="M948" i="3"/>
  <c r="K947" i="3"/>
  <c r="K639" i="3"/>
  <c r="M640" i="3"/>
  <c r="M1008" i="3"/>
  <c r="K1007" i="3"/>
  <c r="K821" i="3"/>
  <c r="M821" i="3" s="1"/>
  <c r="M822" i="3"/>
  <c r="M509" i="3"/>
  <c r="K508" i="3"/>
  <c r="M508" i="3" s="1"/>
  <c r="K524" i="3"/>
  <c r="M525" i="3"/>
  <c r="K903" i="3"/>
  <c r="M903" i="3" s="1"/>
  <c r="M904" i="3"/>
  <c r="M722" i="3" l="1"/>
  <c r="M429" i="3"/>
  <c r="M1007" i="3"/>
  <c r="K371" i="3"/>
  <c r="M372" i="3"/>
  <c r="M875" i="3"/>
  <c r="M182" i="3"/>
  <c r="K181" i="3"/>
  <c r="M181" i="3" s="1"/>
  <c r="K230" i="3"/>
  <c r="M230" i="3" s="1"/>
  <c r="M242" i="3"/>
  <c r="M736" i="3"/>
  <c r="M795" i="3"/>
  <c r="M524" i="3"/>
  <c r="K515" i="3"/>
  <c r="M515" i="3" s="1"/>
  <c r="M639" i="3"/>
  <c r="K564" i="3"/>
  <c r="K777" i="3"/>
  <c r="M777" i="3" s="1"/>
  <c r="M778" i="3"/>
  <c r="K837" i="3"/>
  <c r="M837" i="3" s="1"/>
  <c r="M844" i="3"/>
  <c r="K167" i="3"/>
  <c r="M168" i="3"/>
  <c r="K919" i="3"/>
  <c r="M919" i="3" s="1"/>
  <c r="M927" i="3"/>
  <c r="K1039" i="3"/>
  <c r="M1039" i="3" s="1"/>
  <c r="M1047" i="3"/>
  <c r="K711" i="3"/>
  <c r="M711" i="3" s="1"/>
  <c r="M712" i="3"/>
  <c r="K993" i="3"/>
  <c r="M993" i="3" s="1"/>
  <c r="M994" i="3"/>
  <c r="K983" i="3"/>
  <c r="M983" i="3" s="1"/>
  <c r="M984" i="3"/>
  <c r="K657" i="3"/>
  <c r="M658" i="3"/>
  <c r="K674" i="3"/>
  <c r="M674" i="3" s="1"/>
  <c r="M675" i="3"/>
  <c r="K353" i="3"/>
  <c r="M353" i="3" s="1"/>
  <c r="M354" i="3"/>
  <c r="M685" i="3"/>
  <c r="M947" i="3"/>
  <c r="K770" i="3"/>
  <c r="M770" i="3" s="1"/>
  <c r="M771" i="3"/>
  <c r="K1032" i="3"/>
  <c r="M1032" i="3" s="1"/>
  <c r="M1033" i="3"/>
  <c r="K827" i="3"/>
  <c r="M827" i="3" s="1"/>
  <c r="M828" i="3"/>
  <c r="K403" i="3"/>
  <c r="M403" i="3" s="1"/>
  <c r="M414" i="3"/>
  <c r="K946" i="3" l="1"/>
  <c r="M946" i="3" s="1"/>
  <c r="K794" i="3"/>
  <c r="M794" i="3" s="1"/>
  <c r="K874" i="3"/>
  <c r="M874" i="3" s="1"/>
  <c r="K684" i="3"/>
  <c r="M684" i="3" s="1"/>
  <c r="K735" i="3"/>
  <c r="M735" i="3" s="1"/>
  <c r="K1006" i="3"/>
  <c r="M1006" i="3" s="1"/>
  <c r="K563" i="3"/>
  <c r="M563" i="3" s="1"/>
  <c r="M564" i="3"/>
  <c r="K370" i="3"/>
  <c r="M370" i="3" s="1"/>
  <c r="M371" i="3"/>
  <c r="K656" i="3"/>
  <c r="M656" i="3" s="1"/>
  <c r="M657" i="3"/>
  <c r="K166" i="3"/>
  <c r="M167" i="3"/>
  <c r="M166" i="3" l="1"/>
  <c r="K25" i="3"/>
  <c r="K1089" i="3" l="1"/>
  <c r="M1089" i="3" s="1"/>
  <c r="M25" i="3"/>
</calcChain>
</file>

<file path=xl/comments1.xml><?xml version="1.0" encoding="utf-8"?>
<comments xmlns="http://schemas.openxmlformats.org/spreadsheetml/2006/main">
  <authors>
    <author>Автор</author>
  </authors>
  <commentList>
    <comment ref="A65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<sst xmlns="http://schemas.openxmlformats.org/spreadsheetml/2006/main" count="9425" uniqueCount="965">
  <si>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</si>
  <si>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</si>
  <si>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</si>
  <si>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</si>
  <si>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</si>
  <si>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</si>
  <si>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</si>
  <si>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</si>
  <si>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</si>
  <si>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</si>
  <si>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</si>
  <si>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</si>
  <si>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</si>
  <si>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</si>
  <si>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</si>
  <si>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</si>
  <si>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</si>
  <si>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</si>
  <si>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</si>
  <si>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</si>
  <si>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</si>
  <si>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</si>
  <si>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</si>
  <si>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</si>
  <si>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</si>
  <si>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</si>
  <si>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</si>
  <si>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</si>
  <si>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</si>
  <si>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</si>
  <si>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</si>
  <si>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</si>
  <si>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</si>
  <si>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</si>
  <si>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</si>
  <si>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</si>
  <si>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</si>
  <si>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</si>
  <si>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</si>
  <si>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</si>
  <si>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</si>
  <si>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</si>
  <si>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</si>
  <si>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</si>
  <si>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</si>
  <si>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</si>
  <si>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</si>
  <si>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</si>
  <si>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</si>
  <si>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</si>
  <si>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</si>
  <si>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</si>
  <si>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</si>
  <si>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</si>
  <si>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</si>
  <si>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</si>
  <si>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</si>
  <si>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</si>
  <si>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</si>
  <si>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</si>
  <si>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</si>
  <si>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</si>
  <si>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</si>
  <si>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</si>
  <si>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</si>
  <si>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</si>
  <si>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</si>
  <si>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</si>
  <si>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</si>
  <si>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</si>
  <si>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</si>
  <si>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</si>
  <si>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</si>
  <si>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</si>
  <si>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</si>
  <si>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</si>
  <si>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</si>
  <si>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</si>
  <si>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</si>
  <si>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</si>
  <si>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</si>
  <si>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</si>
  <si>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</si>
  <si>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</si>
  <si>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</si>
  <si>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</si>
  <si>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</si>
  <si>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</si>
  <si>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</si>
  <si>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</si>
  <si>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</si>
  <si>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</si>
  <si>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</si>
  <si>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</si>
  <si>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</si>
  <si>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</si>
  <si>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</si>
  <si>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</si>
  <si>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</si>
  <si>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</si>
  <si>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</si>
  <si>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</si>
  <si>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</si>
  <si>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</si>
  <si>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</si>
  <si>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</si>
  <si>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</si>
  <si>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</si>
  <si>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</si>
  <si>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</si>
  <si>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</si>
  <si>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</si>
  <si>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</si>
  <si>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</si>
  <si>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</si>
  <si>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</si>
  <si>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</si>
  <si>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</si>
  <si>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</si>
  <si>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</si>
  <si>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</si>
  <si>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</si>
  <si>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</si>
  <si>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</si>
  <si>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</si>
  <si>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</si>
  <si>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</si>
  <si>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</si>
  <si>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</si>
  <si>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</si>
  <si>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</si>
  <si>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</si>
  <si>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</si>
  <si>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</si>
  <si>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</si>
  <si>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</si>
  <si>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</si>
  <si>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</si>
  <si>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</si>
  <si>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</si>
  <si>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</si>
  <si>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</si>
  <si>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</si>
  <si>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</si>
  <si>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</si>
  <si>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</si>
  <si>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</si>
  <si>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</si>
  <si>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</si>
  <si>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</si>
  <si>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</si>
  <si>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</si>
  <si>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</si>
  <si>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</si>
  <si>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</si>
  <si>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</si>
  <si>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</si>
  <si>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</si>
  <si>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</si>
  <si>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</si>
  <si>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</si>
  <si>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</si>
  <si>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</si>
  <si>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</si>
  <si>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</si>
  <si>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</si>
  <si>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</si>
  <si>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</si>
  <si>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</si>
  <si>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</si>
  <si>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</si>
  <si>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</si>
  <si>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</si>
  <si>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</si>
  <si>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</si>
  <si>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</si>
  <si>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</si>
  <si>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</si>
  <si>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</si>
  <si>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</si>
  <si>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</si>
  <si>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</si>
  <si>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</si>
  <si>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</si>
  <si>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</si>
  <si>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</si>
  <si>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</si>
  <si>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</si>
  <si>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</si>
  <si>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</si>
  <si>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</si>
  <si>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</si>
  <si>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</si>
  <si>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</si>
  <si>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</si>
  <si>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</si>
  <si>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</si>
  <si>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</si>
  <si>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</si>
  <si>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</si>
  <si>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</si>
  <si>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</si>
  <si>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</si>
  <si>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</si>
  <si>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</si>
  <si>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</si>
  <si>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</si>
  <si>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</si>
  <si>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</si>
  <si>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</si>
  <si>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</si>
  <si>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</si>
  <si>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</si>
  <si>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</si>
  <si>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</si>
  <si>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</si>
  <si>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</si>
  <si>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</si>
  <si>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</si>
  <si>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</si>
  <si>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</si>
  <si>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</si>
  <si>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</si>
  <si>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</si>
  <si>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</si>
  <si>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</si>
  <si>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</si>
  <si>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</si>
  <si>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</si>
  <si>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</si>
  <si>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</si>
  <si>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</si>
  <si>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</si>
  <si>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</si>
  <si>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</si>
  <si>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</si>
  <si>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</si>
  <si>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</si>
  <si>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</si>
  <si>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</si>
  <si>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</si>
  <si>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</si>
  <si>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</si>
  <si>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</si>
  <si>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</si>
  <si>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</si>
  <si>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</si>
  <si>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</si>
  <si>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</si>
  <si>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</si>
  <si>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</si>
  <si>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</si>
  <si>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</si>
  <si>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</si>
  <si>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</si>
  <si>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</si>
  <si>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</si>
  <si>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</si>
  <si>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</si>
  <si>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</si>
  <si>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</si>
  <si>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</si>
  <si>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</si>
  <si>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</si>
  <si>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</si>
  <si>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</si>
  <si>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</si>
  <si>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</si>
  <si>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</si>
  <si>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</si>
  <si>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</si>
  <si>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</si>
  <si>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</si>
  <si>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</si>
  <si>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</si>
  <si>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</si>
  <si>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</si>
  <si>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</si>
  <si>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</si>
  <si>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</si>
  <si>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</si>
  <si>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</si>
  <si>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</si>
  <si>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</si>
  <si>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</si>
  <si>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</si>
  <si>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</si>
  <si>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</si>
  <si>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</si>
  <si>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</si>
  <si>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</si>
  <si>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</si>
  <si>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</si>
  <si>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</si>
  <si>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</si>
  <si>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</si>
  <si>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</si>
  <si>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</si>
  <si>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</si>
  <si>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</si>
  <si>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</si>
  <si>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</si>
  <si>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</si>
  <si>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</si>
  <si>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</si>
  <si>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</si>
  <si>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</si>
  <si>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</si>
  <si>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</si>
  <si>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</si>
  <si>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</si>
  <si>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</si>
  <si>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</si>
  <si>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</si>
  <si>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</si>
  <si>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</si>
  <si>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</si>
  <si>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</si>
  <si>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</si>
  <si>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</si>
  <si>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</si>
  <si>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</si>
  <si>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</si>
  <si>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</si>
  <si>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</si>
  <si>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</si>
  <si>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</si>
  <si>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</si>
  <si>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</si>
  <si>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</si>
  <si>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</si>
  <si>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</si>
  <si>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</si>
  <si>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</si>
  <si>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</si>
  <si>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</si>
  <si>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</si>
  <si>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</si>
  <si>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</si>
  <si>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</si>
  <si>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</si>
  <si>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</si>
  <si>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</si>
  <si>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</si>
  <si>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</si>
  <si>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</si>
  <si>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</si>
  <si>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</si>
  <si>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</si>
  <si>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</si>
  <si>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</si>
  <si>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</si>
  <si>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</si>
  <si>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</si>
  <si>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</si>
  <si>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</si>
  <si>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</si>
  <si>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</si>
  <si>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</si>
  <si>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</si>
  <si>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</si>
  <si>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</si>
  <si>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</si>
  <si>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</si>
  <si>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</si>
  <si>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</si>
  <si>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</si>
  <si>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</si>
  <si>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</si>
  <si>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</si>
  <si>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</si>
  <si>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</si>
  <si>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</si>
  <si>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</si>
  <si>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</si>
  <si>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</si>
  <si>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</si>
  <si>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</si>
  <si>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</si>
  <si>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</si>
  <si>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</si>
  <si>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</si>
  <si>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</si>
  <si>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</si>
  <si>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</si>
  <si>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</si>
  <si>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</si>
  <si>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</si>
  <si>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</si>
  <si>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</si>
  <si>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</si>
  <si>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</si>
  <si>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</si>
  <si>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</si>
  <si>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</si>
  <si>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</si>
  <si>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</si>
  <si>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</si>
  <si>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</si>
  <si>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</si>
  <si>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</si>
  <si>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</si>
  <si>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</si>
  <si>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</si>
  <si>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</si>
  <si>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</si>
  <si>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</si>
  <si>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</si>
  <si>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</si>
  <si>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</si>
  <si>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</si>
  <si>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</si>
  <si>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</si>
  <si>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</si>
  <si>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</si>
  <si>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</si>
  <si>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</si>
  <si>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</si>
  <si>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</si>
  <si>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</si>
  <si>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</si>
  <si>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</si>
  <si>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</si>
  <si>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</si>
  <si>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</si>
  <si>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Основное мероприятие "Реализация инициативного проекта"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</si>
  <si>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</si>
  <si>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</si>
  <si>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</si>
  <si>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</si>
  <si>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</si>
  <si>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</si>
  <si>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</si>
  <si>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</si>
  <si>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</si>
  <si>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</si>
  <si>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</si>
  <si>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</si>
  <si>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</si>
  <si>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</si>
  <si>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Основное мероприятие «Мероприятия, направленные на проведение ремонта, восстановление и реставрацию памятников культуры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</si>
  <si>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</si>
  <si>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S6650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</si>
  <si>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</si>
  <si>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</si>
  <si>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</si>
  <si>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</si>
  <si>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</si>
  <si>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</si>
  <si>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SИП20</t>
  </si>
  <si>
    <t>2ИП20</t>
  </si>
  <si>
    <t>SИП19</t>
  </si>
  <si>
    <t>2ИП19</t>
  </si>
  <si>
    <t>Национальная оборона</t>
  </si>
  <si>
    <t>Мобилизационная и вневойсковая подготовка</t>
  </si>
  <si>
    <t>Непрограммные мероприятия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</si>
  <si>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</si>
  <si>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76903</t>
  </si>
  <si>
    <t>Миграционная политика</t>
  </si>
  <si>
    <t>76902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</si>
  <si>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</si>
  <si>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81110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</si>
  <si>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</si>
  <si>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>10100</t>
  </si>
  <si>
    <t>SИП25</t>
  </si>
  <si>
    <t>2ИП25</t>
  </si>
  <si>
    <t>SИП21</t>
  </si>
  <si>
    <t>2ИП21</t>
  </si>
  <si>
    <t>SИП22</t>
  </si>
  <si>
    <t>2ИП22</t>
  </si>
  <si>
    <t>2ИП24</t>
  </si>
  <si>
    <t>SИП24</t>
  </si>
  <si>
    <t>SИП23</t>
  </si>
  <si>
    <t>2ИП23</t>
  </si>
  <si>
    <t>L5194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</si>
  <si>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</si>
  <si>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</si>
  <si>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</si>
  <si>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</si>
  <si>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</si>
  <si>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</si>
  <si>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21310</t>
  </si>
  <si>
    <t>21320</t>
  </si>
  <si>
    <t>21330</t>
  </si>
  <si>
    <t>Расходы на профилактику правонарушений среди несовершеннолетних и молодежи</t>
  </si>
  <si>
    <t>Расходы на профилактику мошенничества на территории округа</t>
  </si>
  <si>
    <t>Основное мероприятие "Профилактика рецидивной преступности"</t>
  </si>
  <si>
    <t>Основное мероприятие "Профилактика мошенничества на территории округа"</t>
  </si>
  <si>
    <t>Расходы на профилактику рецидивной преступности</t>
  </si>
  <si>
    <t>Расходы на профилактику алкоголизма на территории округа</t>
  </si>
  <si>
    <t>Основное мероприятие "Профилактика алкоголизма на территории округа"</t>
  </si>
  <si>
    <t>21340</t>
  </si>
  <si>
    <t>21350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</si>
  <si>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</si>
  <si>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</si>
  <si>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</si>
  <si>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</si>
  <si>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21360</t>
  </si>
  <si>
    <t>Расходы на профилактику наркомании и формирование у детей и молодежи округа мотивации к здоровому образу жизни</t>
  </si>
  <si>
    <t>21370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</si>
  <si>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</si>
  <si>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</si>
  <si>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21380</t>
  </si>
  <si>
    <t>Расходы на информационное обеспечение антинаркотической работы</t>
  </si>
  <si>
    <t>Основное мероприятие "Информационное обеспечение антинаркотической работы"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</si>
  <si>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</si>
  <si>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</si>
  <si>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S6720</t>
  </si>
  <si>
    <t>Организация и обеспечение отдыха и оздоровления детей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</si>
  <si>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</si>
  <si>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</t>
  </si>
  <si>
    <t>В</t>
  </si>
  <si>
    <t>51790</t>
  </si>
  <si>
    <t>Реализация регионального проекта "Патриотическое воспитание граждан Российской Федерации"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</si>
  <si>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</si>
  <si>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</si>
  <si>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</si>
  <si>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</si>
  <si>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</si>
  <si>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Основное мероприятие "Обеспечение развития и укрепления материально-технической базы учреждений культуры"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</si>
  <si>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</si>
  <si>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</si>
  <si>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Реализация инициативного проекта "Ремонт тротуаров по пл. Победы (от ул. Мостовая до СОШ № 7) села Отказного Советского городского округа Ставропольского края"</t>
  </si>
  <si>
    <t>Реализация инициативного проекта за счет инициативных платежей "Ремонт тротуаров по пл. Победы (от ул. Мостовая до СОШ № 7) села Отказного Советского городского округа Ставропольского края"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</si>
  <si>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</si>
  <si>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</si>
  <si>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</si>
  <si>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</si>
  <si>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края" </t>
  </si>
  <si>
    <t>Реализация инициативного проекта за счет инициативных платежей "Благоустройство прилегающей общественной территории к ФОКу (2 этап) села Солдато-Александровское Советского городского округа Ставропольского края"</t>
  </si>
  <si>
    <t>S6500</t>
  </si>
  <si>
    <t>ПОЯСНИТЕЛЬНАЯ ЗАПИСКА К ПРОЕКТУ РЕШЕНИЯ СОВЕТА ДЕПУТАТОВ СОВЕТСКОГО ГОРОДСКОГО ОКРУГА СТАВРОПОЛЬСКОГО КРАЯ "О БЮДЖЕТЕ СОВЕТСКОГО ГОРОДСКОГО ОКРУГА СТАВРОПОЛЬСКОГО КРАЯ НА 2022 ГОД И ПЛАНОВЫЙ ПЕРИОД 2023 И 2024 ГОДЫ"</t>
  </si>
  <si>
    <t>2023 год</t>
  </si>
  <si>
    <t>2024 год</t>
  </si>
  <si>
    <t xml:space="preserve">Первоначально утверждено </t>
  </si>
  <si>
    <t>Сумма изменений</t>
  </si>
  <si>
    <t>Увеличение бюджетных ассигнований</t>
  </si>
  <si>
    <t xml:space="preserve">в том числе  </t>
  </si>
  <si>
    <t>краевые, федеральные</t>
  </si>
  <si>
    <t>местные</t>
  </si>
  <si>
    <t>внебюджет</t>
  </si>
  <si>
    <t>2. Управление образования АСГО</t>
  </si>
  <si>
    <t>3. Управление труда  АСГО</t>
  </si>
  <si>
    <t>4. ТО х. Восточное  АСГО</t>
  </si>
  <si>
    <t>5. ТО с. Нины  АСГО</t>
  </si>
  <si>
    <t>Уменьшение бюджетных ассигнований</t>
  </si>
  <si>
    <t>2. Управление труда и соцзащиты населения АСГО</t>
  </si>
  <si>
    <t>Перераспределение бюджетных ассигнований</t>
  </si>
  <si>
    <t>1. Администрация СГО</t>
  </si>
  <si>
    <t>С учетом изменений на март</t>
  </si>
  <si>
    <t>ИТОГО на март</t>
  </si>
  <si>
    <t>2025 год</t>
  </si>
  <si>
    <t>673 0409 0430221440 200</t>
  </si>
  <si>
    <t>Сверхплановые (содержание дорог)</t>
  </si>
  <si>
    <t>601 0113 7000222020 200</t>
  </si>
  <si>
    <t>Сверхплановые  ХЭС (ТО с. Отказное - ремонт кровли и отмостки административного здания)</t>
  </si>
  <si>
    <t>1. Администрация  АСГО</t>
  </si>
  <si>
    <t>675 1102 1500311010 400</t>
  </si>
  <si>
    <t>671 0503 0730122300 200</t>
  </si>
  <si>
    <t>Сверхплановые (строительство новой электролинии уличного освещения)</t>
  </si>
  <si>
    <t>671 0804 1000528300 200</t>
  </si>
  <si>
    <t>Сверхплановые (изготовление проекта границ территории и охранных зон объекта культурного наследия регионального значения "Братская могила воинов Советской Армии, погибших в 1942-1943гг.)</t>
  </si>
  <si>
    <t>671 0503 0720422330 200</t>
  </si>
  <si>
    <t>Сверхплановые (благоустройство сквера возле фонтана)</t>
  </si>
  <si>
    <t>674 0503 0720422330 200</t>
  </si>
  <si>
    <t>Сверхплановые (благоустройство центральной площади с. Правокумское)</t>
  </si>
  <si>
    <t>670 0503 0730122300 200</t>
  </si>
  <si>
    <t>Сверхплановые (изготовление проектной документации на освещение ул. Школьной)</t>
  </si>
  <si>
    <t>670 0503 0720422330 200</t>
  </si>
  <si>
    <t>Сверхплановые (корнирование деревьев на х. Восточный, Примерный, Кавказский, Кононов)</t>
  </si>
  <si>
    <t>670 0409 0430221440 200</t>
  </si>
  <si>
    <t>Сверхплановые (оформление объектов капстроительства автомобильных дорог, межевание земельных участков под автомобильными дорогами)</t>
  </si>
  <si>
    <t>672 0503 0730122300 200</t>
  </si>
  <si>
    <t>Остатки (погашение кредиторской задолженности за коммунальные услуги - оплата электроэнергии уличного освещения за декабрь)</t>
  </si>
  <si>
    <t>672 0409 0430221440 200</t>
  </si>
  <si>
    <t>Остатки (ремонт и уличное содержание дорог)</t>
  </si>
  <si>
    <t>673 0503 0720422330 200</t>
  </si>
  <si>
    <t>Остатки (прочее благоустройство территории с. Отказное)</t>
  </si>
  <si>
    <t>Остатки (уличчное содержание дорог)</t>
  </si>
  <si>
    <t>673 0502 0710122280 200</t>
  </si>
  <si>
    <t>Остатки (Содержание газовых сетей)</t>
  </si>
  <si>
    <t>675 0113 5150022050 800</t>
  </si>
  <si>
    <t>Сверхплановые (оплата решений и постановлений по суду)</t>
  </si>
  <si>
    <t>675 0503 0720422330 200</t>
  </si>
  <si>
    <t>Сверхплановые (оплата по решению суда по благоустройству тротуарной дорожки по ул. Пролетарской)</t>
  </si>
  <si>
    <t>Сверхплановые  ХЭС (ТО с. С-Александровское  - ремонт административного здания)</t>
  </si>
  <si>
    <t>675 0409 0430121440 200</t>
  </si>
  <si>
    <t>675 0503 0730122300 200</t>
  </si>
  <si>
    <t>Остатки (уличное освещение )</t>
  </si>
  <si>
    <t>675 0804 10005S6650 200</t>
  </si>
  <si>
    <t>Остатки (Проведение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войны)</t>
  </si>
  <si>
    <t>Остатки (расходы по ФОКУ)</t>
  </si>
  <si>
    <t>675 1102 15004S700Б 400</t>
  </si>
  <si>
    <t>Остатки (Строительство (реконструкция) объектов спорта (Строительство физкультурно-оздоровительного комплекса с. Солдато-Александровское, пересечение ул. Шоссейная и ул. Мелиораторов, Советский район)</t>
  </si>
  <si>
    <t>673 0503 0720222320 200</t>
  </si>
  <si>
    <t>Остатки (Содержание мест захоронения)</t>
  </si>
  <si>
    <t>673 0804 1000528300 200</t>
  </si>
  <si>
    <t>Остатки (изготовление проекта границ территории и охранных зон объекта культурного наследия регионального значения "Братская могила воинов Советской Армии, погибших в 1942-1943гг.)</t>
  </si>
  <si>
    <t>Остатки (благоустройство территории х. Восточное)</t>
  </si>
  <si>
    <t>671 0409 0430121440 200</t>
  </si>
  <si>
    <t>Остатки (дорожный фонд)</t>
  </si>
  <si>
    <t>Остатки (благоустройство  с. Правокумское)</t>
  </si>
  <si>
    <t>674 0503 0730122300 200</t>
  </si>
  <si>
    <t>Остатки (уличное освещение)</t>
  </si>
  <si>
    <t>672 1102 15005SИП26 200</t>
  </si>
  <si>
    <t>Сверхплановые (софинансирование проекта по местным инициативам "Обустройство спортивной площадки в п. Селивановка"</t>
  </si>
  <si>
    <t>672 1102 150052ИП26 200</t>
  </si>
  <si>
    <t>672 0503 0720422330 200</t>
  </si>
  <si>
    <t>Сверхплановые (погашение кредиторской задолженности за коммунальные услуги - оплата электроэнергии уличного освещения за декабрь)</t>
  </si>
  <si>
    <t>Сверхплановые (обустройство тротуарной дорожки по ул. Комсомольская)</t>
  </si>
  <si>
    <t>Софинансирование проекта за счет средств инициативных платежей "Обустройство спортивной площадки в п. Селивановка"</t>
  </si>
  <si>
    <t>607 0801 1000411010 200</t>
  </si>
  <si>
    <t>Платные остатки (ЗГСКО, меропр. 01.01.02)</t>
  </si>
  <si>
    <t>601 0113 7000111010 200</t>
  </si>
  <si>
    <t xml:space="preserve">Платные остатки (ХЭС, мер. 01.01.02) </t>
  </si>
  <si>
    <t>601 1102 1500111010 200</t>
  </si>
  <si>
    <t xml:space="preserve">Платные остатки (Спорт, мер. 01.01.02) </t>
  </si>
  <si>
    <t>601 0203 9810076903 200</t>
  </si>
  <si>
    <t>Мобилизованные (перераспределение на ПВР)</t>
  </si>
  <si>
    <t>606 0311 9810076902 100</t>
  </si>
  <si>
    <t>ПВР (перераспределение с мобилизованных)</t>
  </si>
  <si>
    <t>606 0311 9810076902 200</t>
  </si>
  <si>
    <t>604 0113 2010110100 800</t>
  </si>
  <si>
    <t>Резерв з/пл (перераспределение на отдел культуры)</t>
  </si>
  <si>
    <t>607 0703 1000111010 600</t>
  </si>
  <si>
    <t>Зерплата по указникам (перераспределение с резерва ФУ)</t>
  </si>
  <si>
    <t>601 0104 5120010020 100</t>
  </si>
  <si>
    <t>Заработная плата аппарат (перераспределение на Совет)</t>
  </si>
  <si>
    <t>601 0104 5120010010 200</t>
  </si>
  <si>
    <t>Расходы аппарат (перераспределение на Совет)</t>
  </si>
  <si>
    <t>600 0103 5020010020 100</t>
  </si>
  <si>
    <t>Перераспределение на з/плату с АСГО</t>
  </si>
  <si>
    <t>600 0103 5020010010 100</t>
  </si>
  <si>
    <t>Перераспределение на расходы с АСГО</t>
  </si>
  <si>
    <t>Резерв з/пл (перераспределение на ХЭС (1 единица оператора котельной))</t>
  </si>
  <si>
    <t>601 0113 7000111010 100</t>
  </si>
  <si>
    <t>Перераспределение с резерва ФУ зарплата (1 единица оператора котельной)</t>
  </si>
  <si>
    <t>601 0113 5610121310 200</t>
  </si>
  <si>
    <t>601 0113 5610621390 200</t>
  </si>
  <si>
    <t>Уточнение классификации по Профилактике правонарушений среди несовершеннолетних</t>
  </si>
  <si>
    <t>601 0113 5610521350 200</t>
  </si>
  <si>
    <t>601 0113 5700121350 200</t>
  </si>
  <si>
    <t>670 0113 5610521350 200</t>
  </si>
  <si>
    <t>670 0113 5700121350 200</t>
  </si>
  <si>
    <t>671 0113 5610521350 200</t>
  </si>
  <si>
    <t>671 0113 5700121350 200</t>
  </si>
  <si>
    <t>672 0113 5610521350 200</t>
  </si>
  <si>
    <t>672 0113 5700121350 200</t>
  </si>
  <si>
    <t>673 0113 5610521350 200</t>
  </si>
  <si>
    <t>673 0113 5700121350 200</t>
  </si>
  <si>
    <t>674 0113 5610521350 200</t>
  </si>
  <si>
    <t>674 0113 5700121350 200</t>
  </si>
  <si>
    <t>675 0113 5610521350 200</t>
  </si>
  <si>
    <t>675 0113 5700121350 200</t>
  </si>
  <si>
    <t>Сверхплановые Спорт (отделка пилонов фасада, приобретение системного блока, замена огнетушителей)</t>
  </si>
  <si>
    <t>Остатки Спорт (оплата связи, счет по эквайрингу, оплата газа, электроэнергии)</t>
  </si>
  <si>
    <t>Остатки Спорт (детский бассейн, беговые дорожки)</t>
  </si>
  <si>
    <t>601 0113 0600111010 200</t>
  </si>
  <si>
    <t>Сверхплановые МФЦ (система оповещения о ЧС, приобретение МФУ)</t>
  </si>
  <si>
    <t>Остатки МФЦ (оплата электроэнергии)</t>
  </si>
  <si>
    <t>601 0113 0600111010 100</t>
  </si>
  <si>
    <t>Платные остатки МФЦ (мер. 01.01.02)</t>
  </si>
  <si>
    <t>601 0113 0210020070 400</t>
  </si>
  <si>
    <t>Сверхплановые  ХЭС (Управление сельского хозяйства  - приобретение и монтаж пластиковых окон, ремонт административного здания)</t>
  </si>
  <si>
    <t>632 0405 0540110010 200</t>
  </si>
  <si>
    <t>Остатки аппарат (приобретение ГСМ)</t>
  </si>
  <si>
    <t>601 0113 5620121360 200</t>
  </si>
  <si>
    <t>601 0113 5620321380 200</t>
  </si>
  <si>
    <t>Сверхплановые (Программа Профилактика наркомании и формирование у детей и молодежи округа мотивации к здоровому образу жизни)</t>
  </si>
  <si>
    <t>Сверхплановые (Информационное обеспечение антинаркотической работы)</t>
  </si>
  <si>
    <t>601 0113 5610221320 200</t>
  </si>
  <si>
    <t>Сверхплановые (Профилатика мошенничества на территории округа)</t>
  </si>
  <si>
    <t>601 0310 0300221050 200</t>
  </si>
  <si>
    <t>Сверхплановые (развитие и модернизацию местной системы оповещения на территории СГО СК)</t>
  </si>
  <si>
    <t>601 0113 1600222020 200</t>
  </si>
  <si>
    <t>Остатки ХЭС (архив расходы)</t>
  </si>
  <si>
    <t>601 0113 1600222020 800</t>
  </si>
  <si>
    <t>Остатки ХЭС (архив налоги)</t>
  </si>
  <si>
    <t>Остатки ХЭС (з/плата)</t>
  </si>
  <si>
    <t>601 0113 7000111010 800</t>
  </si>
  <si>
    <t>Остатки ХЭС (расходы)</t>
  </si>
  <si>
    <t>Остатки ХЭС (налоги)</t>
  </si>
  <si>
    <t>Остатки ХЭС (ремонт административных зданий)</t>
  </si>
  <si>
    <t>601 0113 7000222020 800</t>
  </si>
  <si>
    <t>Остатки ХЭС (налоги административных зданий)</t>
  </si>
  <si>
    <t>601 0503 7000012330 200</t>
  </si>
  <si>
    <t>Остатки ХЭС (расходы по Нижнему парку(фонтан, коммуналка и т.д.))</t>
  </si>
  <si>
    <t>604 0113 5410011010 200</t>
  </si>
  <si>
    <t>Сверхплановые ЦБ (лицензия на работу 1С, БГУ, 1С:Документооборот, приобретение сплит-системы)</t>
  </si>
  <si>
    <t>Остатки ЦБ (кредиторская задолженность по связи)</t>
  </si>
  <si>
    <t>Резерв з/пл (перераспределение на управление образования персоналу учреждений допобразования детей)</t>
  </si>
  <si>
    <t>606 0703 1700411010 100</t>
  </si>
  <si>
    <t>Перераспределение с резерва ФУ (з/пл персоналу учреждений допобразования детей)</t>
  </si>
  <si>
    <t>606 0701 1700111010 200</t>
  </si>
  <si>
    <t>606 0702 1700211010 200</t>
  </si>
  <si>
    <t>606 0703 1700411010 200</t>
  </si>
  <si>
    <t>Остатки школы (изготовление проектно-сметной документации на проведение капремонта зданий СОШ 1,3,4,6,9; изготовление стеллажей для кабинетов "Точка роста", 1приобретение мебели в кабинет "Цифровая информационная среда")</t>
  </si>
  <si>
    <t>Остатки допобразование (оплата кредиторской задолженности по коммунальным услугам, бензин)</t>
  </si>
  <si>
    <t>606 0707 1700511010 200</t>
  </si>
  <si>
    <t>Остатки молодежный центр (оплата кредиторской задолженности по коммунальным услугам, бензин)</t>
  </si>
  <si>
    <t>606 0709 1700611010 200</t>
  </si>
  <si>
    <t>Остатки лагерь Звездочка</t>
  </si>
  <si>
    <t>606 0709 1700810010 200</t>
  </si>
  <si>
    <t>Остатки аппарат расходы (оплата кредиторской задолженности по ГСМ)</t>
  </si>
  <si>
    <t>606 0709 1701111010 200</t>
  </si>
  <si>
    <t>Остатки МУЦКО (оплата кредиторской задолженности по коммунальным услугам"</t>
  </si>
  <si>
    <t>Сверхплановые сады (монтаж кнопки вывода на ФГКУ "УВО ВНГ России по СК", замена детских унитазов и канализационной системы, замены газовой колонки на бойлер)</t>
  </si>
  <si>
    <t>606 0702 1700211010 100</t>
  </si>
  <si>
    <t>Сверхплановые школы (Участие детей в краевых олимпиадах в 1м полугодии (проезд, проживание, питание))</t>
  </si>
  <si>
    <t>Сверхплановые школы  (Заключение договоров на оказание услуг охраны объектов (ЧОП), монтаж кнопки вывода на ФГКУ "УВО ВНГ России по СК",ремонта кабинета для цифровой образовательной среды, изготовление проектно-сметной документации для ремонта кабинетов "Точка роста", приобретение жалюзи и мебели в кабинет цифровой образовательной среды, экспертиза проектно-сметной документации для капремонта зданий)</t>
  </si>
  <si>
    <t>606 0702 1700211010 300</t>
  </si>
  <si>
    <t>Сверхплановые школы (Компенсация стоимости двухразового горячего питания детям с ОВЗ, обучающимся на дому)</t>
  </si>
  <si>
    <t>Платные остатки школы мер. 01.01.02</t>
  </si>
  <si>
    <t>Платные остатки сады  мер. 01.01.03 родительская плата</t>
  </si>
  <si>
    <t>Платные остатки школы мер. 01.01.05 питание 5-11кл.</t>
  </si>
  <si>
    <t>Платные остатки  мер. 01.01.04 пришкольные лагеря</t>
  </si>
  <si>
    <t>Благотворительная помощь остатки (сады)</t>
  </si>
  <si>
    <t>Благотворительная помощь остатки (школы)</t>
  </si>
  <si>
    <t>Благотворительная помощь остатки (допобразование)</t>
  </si>
  <si>
    <t xml:space="preserve">Поступление 2023  (сдача металлолома СОШ 14) </t>
  </si>
  <si>
    <t>Сверхплановые Приобретение автомобиля ГАЗ С41R33 Газон Некст для нужд ЖКХ - 6750,0, разметочная машина - 278,056</t>
  </si>
  <si>
    <t>604 0106 2010110010 200</t>
  </si>
  <si>
    <t>Остатки ФУ (канцелярские товары)</t>
  </si>
  <si>
    <t>601 0310 0300111010 100</t>
  </si>
  <si>
    <t>Сверхплановые ЕДДС (увеличение оплаты труда, приведение в соответствие с Положением о ЕДДС)</t>
  </si>
  <si>
    <t>601 0310 0300111010 200</t>
  </si>
  <si>
    <t>Сверхплановые ЕДДС (ремонт АРМ диспетчеров и переход на отечественный программный продукт)</t>
  </si>
  <si>
    <t>Сверхплановые Аппарат (приобретение офисной мебели - 100000, компьютерной техники - 430000, оплата услуг по сопровождению системы электронного документооборота "Дело")</t>
  </si>
  <si>
    <t>Сверхплановые ХЭС (Оборудование системы голосового оповещения в здании администрации)</t>
  </si>
  <si>
    <t>Сверхплановые ХЭС (Организация охраны здании администрации частным охранным предприятием)</t>
  </si>
  <si>
    <t>601 0409 0410121420 200</t>
  </si>
  <si>
    <t>Остатки Дорожный фонд</t>
  </si>
  <si>
    <t>601 0409 0430121440 200</t>
  </si>
  <si>
    <t>Остатки Софинансирование Ремонт дорог т.с. 01.01.12</t>
  </si>
  <si>
    <t>601 0409 0430221440 200</t>
  </si>
  <si>
    <t>Остатки Содержание уличной сети</t>
  </si>
  <si>
    <t>601 0502 0710122280 200</t>
  </si>
  <si>
    <t>Остатки Содержание газовых сетей</t>
  </si>
  <si>
    <t>Остатки Мероприятия по созданию и содержанию объектов озеленения</t>
  </si>
  <si>
    <t>601 0503 0720222320 200</t>
  </si>
  <si>
    <t>Остатки Содержание мест захоронения</t>
  </si>
  <si>
    <t>601 0503 0720422330 200</t>
  </si>
  <si>
    <t>Остатки Прочее благоустройство</t>
  </si>
  <si>
    <t>601 0503 0800122310 200</t>
  </si>
  <si>
    <t>601 0503 0730122300 200</t>
  </si>
  <si>
    <t>Остатки Мероприятия в области уличного освещения и энергосбережения</t>
  </si>
  <si>
    <t>Остатки Софинансирование на предоставление молодым семьям социальных выплат на приобретение (строительство) жилья</t>
  </si>
  <si>
    <t>Сверхплановые Дорожный фонд</t>
  </si>
  <si>
    <t>Сверхплановые Софинансирование Ремонт дорог т.с. 01.01.12</t>
  </si>
  <si>
    <t>Сверхплановые Прочее благоустройство</t>
  </si>
  <si>
    <t>Сверхплановые Уличное освещение</t>
  </si>
  <si>
    <t>601 0412 1100120230 200</t>
  </si>
  <si>
    <t>Остатки Расходы в области градостроительства</t>
  </si>
  <si>
    <t>Сверхплановые  ХЭС (АСГО  ремонт административного здания)</t>
  </si>
  <si>
    <t>Остатки сады (оборудование игровых комнат, ремонт уличного освещения в ДОУ "Золотой ключик", оплата кредиторской задолженности  по коммунальным услугам, продуктам питания, услуги связи)</t>
  </si>
  <si>
    <t>601 0801 1001025010 200</t>
  </si>
  <si>
    <t>Остатки Расходы на проведение независимой оценки качества условий оказания услуг организациями (ДК)</t>
  </si>
  <si>
    <t>607 0801 1000422240 200</t>
  </si>
  <si>
    <t>Сверхплановые  Установление допаварийного освещения ЗДМШ, приобретение костюмов детского хора, участие учеников в краевых и общероссийских конкурсах, приобретение основных средств</t>
  </si>
  <si>
    <t>Сверхплановые Оплата счета за декабрь по газоснабжению, услуги по содержанию имущества по Залу Торжеств с. Правокумского, проверка средств измерения, ТО сигнализаторов загазованности, проверка вентканалов, проектирование пожарной сигнализации, изготовление ПСД и экспертиза ПСД на капитальный ремонт крыши ДК, устройство и оборудование водопроводной сети учреждения, приобретение и установка пожарного гидранта</t>
  </si>
  <si>
    <t>607 0801 1000411010 400</t>
  </si>
  <si>
    <t>Сверхплановые Выполнение работ по сносу объекта капитального строительства здания Дома культуры по ул. Шоссейной</t>
  </si>
  <si>
    <t>Сверхплановые Проведение районного мероприяти "День Победы", "День наставников"</t>
  </si>
  <si>
    <t>607 0804 5800010010 200</t>
  </si>
  <si>
    <t xml:space="preserve">Сверхплановые Ремонт системного блока </t>
  </si>
  <si>
    <t>Остатки Кредиторская задолженность по счетам ДК</t>
  </si>
  <si>
    <t>Остатки Выполнени еработ по госэкспертизе ПСД ДК с.Нины</t>
  </si>
  <si>
    <t>Местным инициативы "Обустройство спортивной площадки в п. Селивановка" краевые</t>
  </si>
  <si>
    <t>Сверхплановые (изготовление проекта рекультивации земель, нарушенных в результате добычи полезных ископаемых)</t>
  </si>
  <si>
    <t>Уточнение классификации по привлечению народных дружин (казаки)</t>
  </si>
  <si>
    <t>609 1003 0900181110 300</t>
  </si>
  <si>
    <t>Остатки 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</si>
  <si>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609 1006 5150022050 200</t>
  </si>
  <si>
    <t>Сверхплановые Проведение инвентаризации</t>
  </si>
  <si>
    <t>672 0605 9810023100 200</t>
  </si>
  <si>
    <t>сверхплановые</t>
  </si>
  <si>
    <t>Остатки ФУ (приобретение архивных стелажей)</t>
  </si>
  <si>
    <t>Сверхплановые Резерв по з/плате</t>
  </si>
  <si>
    <t>Остатки Кредиторская задолженность по договорам с ООО Смартбилет, проведение районных мероприятий</t>
  </si>
  <si>
    <t>остатки</t>
  </si>
  <si>
    <t>Остатки Содержание МУП</t>
  </si>
  <si>
    <t>Остатки  ХЭС (ФУ АСГО - ремонт кабинетов)</t>
  </si>
  <si>
    <t>Остатки (изготовление проекта рекультивации земель, нарушенных в результате добычи полезных ископаемых)</t>
  </si>
  <si>
    <t>6. ТО с. Отказное  АСГО</t>
  </si>
  <si>
    <t>7. Администрация  ТО с. Солдато-АлександровскогоСГО</t>
  </si>
  <si>
    <t>8. ТО с. Правокумское  АСГО</t>
  </si>
  <si>
    <t>9. ТО с. Горькая Балка  АСГО</t>
  </si>
  <si>
    <t>10. Отдел культуры  АСГО</t>
  </si>
  <si>
    <t>11. Управление сельского хозяйства  АСГО</t>
  </si>
  <si>
    <t>12. Финансовое управление АСГО</t>
  </si>
  <si>
    <t>платные остатки</t>
  </si>
  <si>
    <t>Резерв з/пл (перераспределение на ЕДДС)</t>
  </si>
  <si>
    <t xml:space="preserve">Перераспределение с резерва ФУ зарплата   </t>
  </si>
  <si>
    <t>1. Администрация АСГО</t>
  </si>
  <si>
    <t>601 0104 1700976200 100</t>
  </si>
  <si>
    <t>601 0105 5130051200 200</t>
  </si>
  <si>
    <t>601 0113 5150076610 100</t>
  </si>
  <si>
    <t>601 0503 0720220320 200</t>
  </si>
  <si>
    <t xml:space="preserve">Прочее благоустройство </t>
  </si>
  <si>
    <t>601 0505 6000077150 200</t>
  </si>
  <si>
    <t>601 0701 1701025010 200</t>
  </si>
  <si>
    <t>Расходы на проведение независимой оценки качества условий оказания услуг организациями</t>
  </si>
  <si>
    <t>601 0702 1701025010 200</t>
  </si>
  <si>
    <t>Пожертвования по садам т.с. 01.02.05</t>
  </si>
  <si>
    <t>607 0801 10006L4670 200</t>
  </si>
  <si>
    <t>607 0801 100А255192 300</t>
  </si>
  <si>
    <t>607 0801 100А255192 600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</si>
  <si>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(краевые)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</si>
  <si>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 (краевые)</t>
  </si>
  <si>
    <t>609 1003 0900152200 200</t>
  </si>
  <si>
    <t>Осуществление ежегодной денежной выплаты лицам, награжденным нагрудным знаком "Почетный донор России"</t>
  </si>
  <si>
    <t>609 1003 0900152200 300</t>
  </si>
  <si>
    <t>609 1003 0900177220 300</t>
  </si>
  <si>
    <t>Компенсация отдельным категориям граждан оплаты взноса на капитальный ремонт общего имущества в многоквартирном доме</t>
  </si>
  <si>
    <t>609 1003 0900177820 300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</si>
  <si>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</si>
  <si>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609 1003 0900178260 300</t>
  </si>
  <si>
    <t>609 1003 0900178730 300</t>
  </si>
  <si>
    <t>609 1003 09003R4040 300</t>
  </si>
  <si>
    <t>Оказание государственной социальной помощи на основании социального контракта отдельным категориям граждан</t>
  </si>
  <si>
    <t>609 1004 0900273020 200</t>
  </si>
  <si>
    <t>609 1004 0900276280 300</t>
  </si>
  <si>
    <t>609 1004 0900277190 300</t>
  </si>
  <si>
    <t>609 1004 0900277650 300</t>
  </si>
  <si>
    <t>609 1004 09002R3020 300</t>
  </si>
  <si>
    <t>Осуществление ежемесячных выплат на детей в возрасте от 3 до 7 лет включительно</t>
  </si>
  <si>
    <t>609 1004 090Р150840 300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</si>
  <si>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</si>
  <si>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609 1006 0900476210 200</t>
  </si>
  <si>
    <t>609 1003 0900152500 300</t>
  </si>
  <si>
    <t>609 1003 09001R4620 300</t>
  </si>
  <si>
    <t>609 1003 0900276260 300</t>
  </si>
  <si>
    <t>609 1003 0900376240 300</t>
  </si>
  <si>
    <t>609 1004 0900276270 300</t>
  </si>
  <si>
    <t>609 1006 0900152200 200</t>
  </si>
  <si>
    <t>2. ТО х. Восточное АСГО</t>
  </si>
  <si>
    <t>3. Отдел культуры  АСГО</t>
  </si>
  <si>
    <t>4. ТО с. Солдато-Александровское АСГО</t>
  </si>
  <si>
    <t>5. Финансовое управление  АСГО</t>
  </si>
  <si>
    <t>6. ТО с. Правокумское  АСГО</t>
  </si>
  <si>
    <t>7. Управление образования АСГО</t>
  </si>
  <si>
    <t>8. ТО с. Горькая Балка АСГО</t>
  </si>
  <si>
    <t>9. ТО с. Нины АСГО</t>
  </si>
  <si>
    <t>10. ТО с. Отказное АСГО</t>
  </si>
  <si>
    <t>11. Совет СГО</t>
  </si>
  <si>
    <t>Сверхплановые (Поступление штрафов, неустоек, пени от застройщика)</t>
  </si>
  <si>
    <t>Увеличение по платным в связи с ожидаемым поступлением средств от продажи билетов на мероприятия по Пушкинской карте</t>
  </si>
  <si>
    <t>Расходы по зарплате по платным услугам</t>
  </si>
  <si>
    <t>Расходы МФЦ</t>
  </si>
  <si>
    <t>Зарплата школы</t>
  </si>
  <si>
    <t>606 0702 1700211010 800</t>
  </si>
  <si>
    <t>Налоги школы</t>
  </si>
  <si>
    <t>Резерв з/пл (перераспределение на ФУ)</t>
  </si>
  <si>
    <t>Пожертвования остатки (Субсидия на реализацию мероприятий, связанных с проведением капитального ремонта общего имущества)</t>
  </si>
  <si>
    <t>601 0104 5120076100 100</t>
  </si>
  <si>
    <t>601 0113 5150076360 100</t>
  </si>
  <si>
    <t>601 1004 07400L4970 300</t>
  </si>
  <si>
    <t>Предоставление молодым семьям социальных выплат на приобретение (строительство) жилья</t>
  </si>
  <si>
    <t>607 0703 100А155195 600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</si>
  <si>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</si>
  <si>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607 0801 100А155130 200</t>
  </si>
  <si>
    <t>607 0804 10005L2990 200</t>
  </si>
  <si>
    <t>Реализация мероприятий федеральной целевой программы "Увековечение памяти погибших при защите Отечества на 2019-2024 годы"</t>
  </si>
  <si>
    <t>Расходы ДК</t>
  </si>
  <si>
    <t>Софинансирование Реализация мероприятий федеральной целевой программы "Увековечение памяти погибших при защите Отечества на 2019-2024 годы"</t>
  </si>
  <si>
    <t>Софинансирование 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</si>
  <si>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Расходы ДМШ, ДХШ</t>
  </si>
  <si>
    <t>Развитие сети учреждений культурно-досугового типа (краевые)</t>
  </si>
  <si>
    <t>632 0405 0540176530 100</t>
  </si>
  <si>
    <t>Аппарат уточнение по акту сверки</t>
  </si>
  <si>
    <t>3. Отдел культуры АСГО</t>
  </si>
  <si>
    <t>4. Управление сельского хозяйства АСГО</t>
  </si>
  <si>
    <t>632 0405 0540276540 200</t>
  </si>
  <si>
    <t>Управление сельского хозяйства Уточнение по акту сверки</t>
  </si>
  <si>
    <t>5. ТО с. Солдато-Александровское АСГО</t>
  </si>
  <si>
    <t>Проведение ремонта памятников Уточнение по акту сверки</t>
  </si>
  <si>
    <t>6. Управление образования АСГО</t>
  </si>
  <si>
    <t>606 0709 1700778810 200</t>
  </si>
  <si>
    <t xml:space="preserve"> Обеспечение отдыха и оздоровление детей Уточнение по акту сверки</t>
  </si>
  <si>
    <t xml:space="preserve">благотворительная помощь </t>
  </si>
  <si>
    <t>платные</t>
  </si>
  <si>
    <t>краевые</t>
  </si>
  <si>
    <t>пожертвования</t>
  </si>
  <si>
    <t>(+)</t>
  </si>
  <si>
    <t>(-)</t>
  </si>
  <si>
    <t>20070</t>
  </si>
  <si>
    <t>400</t>
  </si>
  <si>
    <t>Расходы на приобретение и содержание имущества, находящегося в муниципальной собственности округа</t>
  </si>
  <si>
    <t>Капитальные вложения в объекты недвижимого имущества государственной (муниципальной) собственности</t>
  </si>
  <si>
    <t>61020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</si>
  <si>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</si>
  <si>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"Жилищно-коммунального хозяйства города Зеленокумска"</t>
  </si>
  <si>
    <t>Расходы для приобретения специализированной техники</t>
  </si>
  <si>
    <t xml:space="preserve"> Содержание МУП</t>
  </si>
  <si>
    <t>Изготовление сметной документации для проведения капремонта зданий и проведение экспертизы сметной документации</t>
  </si>
  <si>
    <t>601 0409 04301S6720 200</t>
  </si>
  <si>
    <t>Жилищное хозяйство</t>
  </si>
  <si>
    <t>73020</t>
  </si>
  <si>
    <t>SИП26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</si>
  <si>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</si>
  <si>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2ИП26</t>
  </si>
  <si>
    <t>23100</t>
  </si>
  <si>
    <t>Охрана окружающей среды</t>
  </si>
  <si>
    <t>Другие вопросы в области охраны окружающей среды</t>
  </si>
  <si>
    <t>Непрограммные мероприятия с направлением расхода</t>
  </si>
  <si>
    <t>Непрограммные расходы ы рамках реализации функций муниципальных органов</t>
  </si>
  <si>
    <t>Расходы на рекультивацию земель на территории округа</t>
  </si>
  <si>
    <t>28300</t>
  </si>
  <si>
    <t>Разработка проекта зон охраны объекта культурного наследия</t>
  </si>
  <si>
    <t>Основное мероприятие "Мероприятия, направленные на проведение ремонта, восстановления и реставрацию памятников культуры"</t>
  </si>
  <si>
    <t>Капитальные вложения в объекты государственной (муниципальной) собственности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</si>
  <si>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</si>
  <si>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</si>
  <si>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S700Б</t>
  </si>
  <si>
    <t>А2</t>
  </si>
  <si>
    <t>55192</t>
  </si>
  <si>
    <t>Реализация регионального проекта "Творческие люди"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</si>
  <si>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</si>
  <si>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21390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</si>
  <si>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</si>
  <si>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</si>
  <si>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</si>
  <si>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</si>
  <si>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 xml:space="preserve"> 671</t>
  </si>
  <si>
    <t>606 0709 1700711240 200</t>
  </si>
  <si>
    <t>606 0709 1700711150 200</t>
  </si>
  <si>
    <t>Зарплата ПВР</t>
  </si>
  <si>
    <t>Расходы ПВР</t>
  </si>
  <si>
    <t>Предоставление субсидий бюджетным, автономным учреждениям и иным некоммерческим организациям</t>
  </si>
  <si>
    <t>61030</t>
  </si>
  <si>
    <t>Предоставление субсидии бюджетным, автономным учреждениям и иным некоммерческим организациям</t>
  </si>
  <si>
    <t>61040</t>
  </si>
  <si>
    <t>Предоставление субсидии МУП "Коммунальное хозяйство села Горькая Балка"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</si>
  <si>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</si>
  <si>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601 0503 0750161020 600</t>
  </si>
  <si>
    <t>601 0501 9810061030 631</t>
  </si>
  <si>
    <t>Выделение субсдии на МУП ЖКХ с.Горькая Балка</t>
  </si>
  <si>
    <t>601 0505 9810061040 631</t>
  </si>
  <si>
    <t>672 0804 1000528200 200</t>
  </si>
  <si>
    <t>Изготовление документации на установление объекта охраны, предмета охраны, зон охраны, границ территории охраны объекта культурного наследия "Мемориальный комплекс "Огонь вечной славы" в с. Нины"</t>
  </si>
  <si>
    <t>Работы по строительству ДК Нины</t>
  </si>
  <si>
    <t>675 0804 1000528200 200</t>
  </si>
  <si>
    <t>Уточнение классификации для оплаты экспертизы в сфере строительства по объекту "Памятник истории и культуры Братская могила 3 воинам СА"</t>
  </si>
  <si>
    <t>28200</t>
  </si>
  <si>
    <t>Расходы на проведение работ по сохранению объектов культурного наследия</t>
  </si>
  <si>
    <t>Сверхплановые Проведение диспансеризации</t>
  </si>
  <si>
    <t>601 0113 5700321410 200</t>
  </si>
  <si>
    <t>Приобретение видиокамер для установки в районе военного комиссариата</t>
  </si>
  <si>
    <t>21410</t>
  </si>
  <si>
    <t>Основное мероприятие "Безопасный город"</t>
  </si>
  <si>
    <t>Расходы на обеспечение безопасности населения Советского городского округа Ставропольского края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</si>
  <si>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 за счет средств резервного фонда Правительства Ставропольского края</t>
  </si>
  <si>
    <t>Кассовое исполнение</t>
  </si>
  <si>
    <t>% исполнения</t>
  </si>
  <si>
    <t>Утверждено</t>
  </si>
  <si>
    <t>Утверждено с изменениями</t>
  </si>
  <si>
    <t xml:space="preserve"> </t>
  </si>
  <si>
    <t xml:space="preserve">                                                                                                           </t>
  </si>
  <si>
    <t xml:space="preserve">                 Расходы бюджета Советского городского округа Ставропольского края по разделам и подразделам, целевым статьям и видам расходов классификации расходов бюджета бюджетной классификации Российской Федерации в ведомственной структуре расходов бюджета Советского городского округа Ставропольского края за I квартал 2023 года      
</t>
  </si>
  <si>
    <t>79202</t>
  </si>
  <si>
    <t xml:space="preserve">                                                       Ставропольского края за I квартал 2023 года, утвержденному постановлением</t>
  </si>
  <si>
    <t xml:space="preserve">                                                       администрации Советского городского округа Ставропольского края </t>
  </si>
  <si>
    <t xml:space="preserve">                                                       к отчету об исполнении бюджета Советского городского округа</t>
  </si>
  <si>
    <t xml:space="preserve">                                                       Приложение № 2</t>
  </si>
  <si>
    <t xml:space="preserve">                                                       от 17 мая 2023 г. 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</si>
</sst>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000000"/>
    <numFmt numFmtId="166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</cellStyleXfs>
  <cellXfs count="239">
    <xf numFmtId="0" fontId="0" fillId="0" borderId="0" xfId="0"/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2" xfId="0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/>
    <xf numFmtId="0" fontId="1" fillId="2" borderId="12" xfId="0" applyFont="1" applyFill="1" applyBorder="1" applyAlignment="1">
      <alignment wrapText="1"/>
    </xf>
    <xf numFmtId="0" fontId="4" fillId="2" borderId="12" xfId="0" applyFont="1" applyFill="1" applyBorder="1" applyAlignment="1">
      <alignment wrapText="1"/>
    </xf>
    <xf numFmtId="4" fontId="2" fillId="2" borderId="0" xfId="0" applyNumberFormat="1" applyFont="1" applyFill="1"/>
    <xf numFmtId="164" fontId="18" fillId="2" borderId="0" xfId="4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distributed" wrapText="1"/>
    </xf>
    <xf numFmtId="49" fontId="1" fillId="2" borderId="12" xfId="3" applyNumberFormat="1" applyFont="1" applyFill="1" applyBorder="1" applyAlignment="1" applyProtection="1">
      <alignment horizontal="left" vertical="top" wrapText="1"/>
      <protection hidden="1"/>
    </xf>
    <xf numFmtId="0" fontId="4" fillId="2" borderId="12" xfId="0" applyFont="1" applyFill="1" applyBorder="1" applyAlignment="1">
      <alignment horizontal="left" vertical="distributed" wrapText="1"/>
    </xf>
    <xf numFmtId="0" fontId="15" fillId="2" borderId="12" xfId="0" applyFont="1" applyFill="1" applyBorder="1" applyAlignment="1">
      <alignment horizontal="justify"/>
    </xf>
    <xf numFmtId="0" fontId="4" fillId="2" borderId="12" xfId="0" applyFont="1" applyFill="1" applyBorder="1" applyAlignment="1">
      <alignment horizontal="justify" vertical="top" wrapText="1"/>
    </xf>
    <xf numFmtId="0" fontId="1" fillId="2" borderId="13" xfId="2" applyNumberFormat="1" applyFont="1" applyFill="1" applyBorder="1" applyAlignment="1" applyProtection="1">
      <alignment horizontal="justify" vertical="top" wrapText="1"/>
      <protection hidden="1"/>
    </xf>
    <xf numFmtId="49" fontId="1" fillId="2" borderId="12" xfId="0" applyNumberFormat="1" applyFont="1" applyFill="1" applyBorder="1" applyAlignment="1">
      <alignment wrapText="1"/>
    </xf>
    <xf numFmtId="0" fontId="15" fillId="2" borderId="12" xfId="0" applyFont="1" applyFill="1" applyBorder="1" applyAlignment="1">
      <alignment horizontal="justify" vertical="center"/>
    </xf>
    <xf numFmtId="49" fontId="4" fillId="2" borderId="12" xfId="0" applyNumberFormat="1" applyFont="1" applyFill="1" applyBorder="1" applyAlignment="1">
      <alignment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distributed"/>
    </xf>
    <xf numFmtId="0" fontId="15" fillId="2" borderId="12" xfId="0" applyFont="1" applyFill="1" applyBorder="1" applyAlignment="1">
      <alignment wrapText="1"/>
    </xf>
    <xf numFmtId="0" fontId="15" fillId="2" borderId="15" xfId="0" applyFont="1" applyFill="1" applyBorder="1"/>
    <xf numFmtId="0" fontId="1" fillId="2" borderId="14" xfId="0" applyNumberFormat="1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justify"/>
    </xf>
    <xf numFmtId="0" fontId="15" fillId="2" borderId="12" xfId="0" applyNumberFormat="1" applyFont="1" applyFill="1" applyBorder="1" applyAlignment="1">
      <alignment wrapText="1"/>
    </xf>
    <xf numFmtId="0" fontId="1" fillId="2" borderId="12" xfId="2" applyNumberFormat="1" applyFont="1" applyFill="1" applyBorder="1" applyAlignment="1" applyProtection="1">
      <alignment horizontal="left" vertical="top" wrapText="1"/>
      <protection hidden="1"/>
    </xf>
    <xf numFmtId="49" fontId="1" fillId="2" borderId="13" xfId="0" applyNumberFormat="1" applyFont="1" applyFill="1" applyBorder="1" applyAlignment="1">
      <alignment horizontal="left" wrapText="1"/>
    </xf>
    <xf numFmtId="0" fontId="1" fillId="2" borderId="12" xfId="0" applyFont="1" applyFill="1" applyBorder="1" applyAlignment="1">
      <alignment vertical="top" wrapText="1"/>
    </xf>
    <xf numFmtId="0" fontId="15" fillId="2" borderId="13" xfId="0" applyFont="1" applyFill="1" applyBorder="1"/>
    <xf numFmtId="0" fontId="15" fillId="2" borderId="15" xfId="0" applyFont="1" applyFill="1" applyBorder="1" applyAlignment="1">
      <alignment horizontal="justify" vertical="center"/>
    </xf>
    <xf numFmtId="0" fontId="1" fillId="2" borderId="12" xfId="0" applyNumberFormat="1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justify"/>
    </xf>
    <xf numFmtId="49" fontId="4" fillId="2" borderId="12" xfId="0" applyNumberFormat="1" applyFont="1" applyFill="1" applyBorder="1" applyAlignment="1">
      <alignment horizontal="left" vertical="distributed" wrapText="1"/>
    </xf>
    <xf numFmtId="49" fontId="15" fillId="2" borderId="13" xfId="0" applyNumberFormat="1" applyFont="1" applyFill="1" applyBorder="1" applyAlignment="1">
      <alignment wrapText="1"/>
    </xf>
    <xf numFmtId="49" fontId="1" fillId="2" borderId="13" xfId="0" applyNumberFormat="1" applyFont="1" applyFill="1" applyBorder="1" applyAlignment="1">
      <alignment wrapText="1"/>
    </xf>
    <xf numFmtId="2" fontId="1" fillId="2" borderId="12" xfId="0" applyNumberFormat="1" applyFont="1" applyFill="1" applyBorder="1" applyAlignment="1">
      <alignment wrapText="1"/>
    </xf>
    <xf numFmtId="0" fontId="1" fillId="2" borderId="13" xfId="0" applyFont="1" applyFill="1" applyBorder="1" applyAlignment="1">
      <alignment wrapText="1"/>
    </xf>
    <xf numFmtId="49" fontId="1" fillId="2" borderId="12" xfId="0" applyNumberFormat="1" applyFont="1" applyFill="1" applyBorder="1" applyAlignment="1">
      <alignment horizontal="left" vertical="distributed" wrapText="1"/>
    </xf>
    <xf numFmtId="0" fontId="1" fillId="2" borderId="12" xfId="3" applyNumberFormat="1" applyFont="1" applyFill="1" applyBorder="1" applyAlignment="1" applyProtection="1">
      <alignment horizontal="left" vertical="top" wrapText="1"/>
      <protection hidden="1"/>
    </xf>
    <xf numFmtId="49" fontId="1" fillId="2" borderId="12" xfId="0" applyNumberFormat="1" applyFont="1" applyFill="1" applyBorder="1" applyAlignment="1">
      <alignment horizontal="justify" vertical="top" wrapText="1"/>
    </xf>
    <xf numFmtId="165" fontId="1" fillId="2" borderId="12" xfId="0" applyNumberFormat="1" applyFont="1" applyFill="1" applyBorder="1" applyAlignment="1">
      <alignment horizontal="left" vertical="top" wrapText="1"/>
    </xf>
    <xf numFmtId="49" fontId="1" fillId="2" borderId="12" xfId="0" applyNumberFormat="1" applyFont="1" applyFill="1" applyBorder="1"/>
    <xf numFmtId="49" fontId="17" fillId="2" borderId="13" xfId="0" applyNumberFormat="1" applyFont="1" applyFill="1" applyBorder="1" applyAlignment="1">
      <alignment wrapText="1"/>
    </xf>
    <xf numFmtId="0" fontId="17" fillId="2" borderId="13" xfId="0" applyFont="1" applyFill="1" applyBorder="1" applyAlignment="1">
      <alignment wrapText="1"/>
    </xf>
    <xf numFmtId="49" fontId="15" fillId="2" borderId="12" xfId="0" applyNumberFormat="1" applyFont="1" applyFill="1" applyBorder="1" applyAlignment="1">
      <alignment vertical="top" wrapText="1"/>
    </xf>
    <xf numFmtId="49" fontId="15" fillId="2" borderId="15" xfId="0" applyNumberFormat="1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center" wrapText="1"/>
    </xf>
    <xf numFmtId="49" fontId="4" fillId="2" borderId="12" xfId="0" applyNumberFormat="1" applyFont="1" applyFill="1" applyBorder="1" applyAlignment="1">
      <alignment vertical="center" wrapText="1"/>
    </xf>
    <xf numFmtId="0" fontId="1" fillId="2" borderId="14" xfId="0" applyFont="1" applyFill="1" applyBorder="1" applyAlignment="1">
      <alignment wrapText="1"/>
    </xf>
    <xf numFmtId="0" fontId="1" fillId="0" borderId="12" xfId="0" applyFont="1" applyFill="1" applyBorder="1" applyAlignment="1">
      <alignment horizontal="left" vertical="top" wrapText="1"/>
    </xf>
    <xf numFmtId="2" fontId="2" fillId="2" borderId="0" xfId="0" applyNumberFormat="1" applyFont="1" applyFill="1" applyAlignment="1">
      <alignment horizontal="left"/>
    </xf>
    <xf numFmtId="0" fontId="15" fillId="2" borderId="0" xfId="0" applyFont="1" applyFill="1"/>
    <xf numFmtId="0" fontId="15" fillId="0" borderId="0" xfId="0" applyFont="1"/>
    <xf numFmtId="49" fontId="15" fillId="0" borderId="0" xfId="0" applyNumberFormat="1" applyFont="1" applyFill="1"/>
    <xf numFmtId="49" fontId="15" fillId="0" borderId="0" xfId="0" applyNumberFormat="1" applyFont="1" applyAlignment="1">
      <alignment wrapText="1"/>
    </xf>
    <xf numFmtId="4" fontId="15" fillId="0" borderId="0" xfId="0" applyNumberFormat="1" applyFont="1"/>
    <xf numFmtId="4" fontId="20" fillId="0" borderId="0" xfId="0" applyNumberFormat="1" applyFont="1" applyAlignment="1">
      <alignment horizontal="center"/>
    </xf>
    <xf numFmtId="4" fontId="20" fillId="2" borderId="0" xfId="0" applyNumberFormat="1" applyFont="1" applyFill="1" applyAlignment="1">
      <alignment horizontal="center"/>
    </xf>
    <xf numFmtId="49" fontId="20" fillId="0" borderId="1" xfId="0" applyNumberFormat="1" applyFont="1" applyFill="1" applyBorder="1"/>
    <xf numFmtId="49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0" fillId="2" borderId="1" xfId="0" applyNumberFormat="1" applyFont="1" applyFill="1" applyBorder="1"/>
    <xf numFmtId="164" fontId="15" fillId="2" borderId="0" xfId="4" applyFont="1" applyFill="1"/>
    <xf numFmtId="164" fontId="15" fillId="2" borderId="0" xfId="4" applyFont="1" applyFill="1" applyBorder="1"/>
    <xf numFmtId="4" fontId="15" fillId="2" borderId="0" xfId="0" applyNumberFormat="1" applyFont="1" applyFill="1"/>
    <xf numFmtId="4" fontId="20" fillId="2" borderId="0" xfId="0" applyNumberFormat="1" applyFont="1" applyFill="1" applyBorder="1"/>
    <xf numFmtId="164" fontId="15" fillId="2" borderId="0" xfId="0" applyNumberFormat="1" applyFont="1" applyFill="1" applyBorder="1"/>
    <xf numFmtId="49" fontId="21" fillId="0" borderId="3" xfId="0" applyNumberFormat="1" applyFont="1" applyFill="1" applyBorder="1"/>
    <xf numFmtId="49" fontId="15" fillId="0" borderId="3" xfId="0" applyNumberFormat="1" applyFont="1" applyBorder="1" applyAlignment="1">
      <alignment wrapText="1"/>
    </xf>
    <xf numFmtId="4" fontId="20" fillId="0" borderId="3" xfId="0" applyNumberFormat="1" applyFont="1" applyBorder="1"/>
    <xf numFmtId="49" fontId="15" fillId="0" borderId="1" xfId="0" applyNumberFormat="1" applyFont="1" applyBorder="1" applyAlignment="1">
      <alignment wrapText="1"/>
    </xf>
    <xf numFmtId="4" fontId="15" fillId="0" borderId="1" xfId="0" applyNumberFormat="1" applyFont="1" applyBorder="1"/>
    <xf numFmtId="49" fontId="20" fillId="0" borderId="0" xfId="0" applyNumberFormat="1" applyFont="1" applyFill="1" applyBorder="1"/>
    <xf numFmtId="49" fontId="15" fillId="0" borderId="0" xfId="0" applyNumberFormat="1" applyFont="1" applyBorder="1" applyAlignment="1">
      <alignment wrapText="1"/>
    </xf>
    <xf numFmtId="4" fontId="15" fillId="0" borderId="0" xfId="0" applyNumberFormat="1" applyFont="1" applyBorder="1"/>
    <xf numFmtId="49" fontId="15" fillId="2" borderId="1" xfId="0" applyNumberFormat="1" applyFont="1" applyFill="1" applyBorder="1" applyAlignment="1">
      <alignment wrapText="1"/>
    </xf>
    <xf numFmtId="49" fontId="15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4" fontId="15" fillId="2" borderId="1" xfId="0" applyNumberFormat="1" applyFont="1" applyFill="1" applyBorder="1"/>
    <xf numFmtId="0" fontId="15" fillId="3" borderId="0" xfId="0" applyFont="1" applyFill="1"/>
    <xf numFmtId="49" fontId="15" fillId="2" borderId="0" xfId="0" applyNumberFormat="1" applyFont="1" applyFill="1" applyBorder="1"/>
    <xf numFmtId="0" fontId="15" fillId="2" borderId="0" xfId="0" applyNumberFormat="1" applyFont="1" applyFill="1" applyBorder="1" applyAlignment="1">
      <alignment wrapText="1"/>
    </xf>
    <xf numFmtId="4" fontId="15" fillId="2" borderId="0" xfId="0" applyNumberFormat="1" applyFont="1" applyFill="1" applyBorder="1"/>
    <xf numFmtId="0" fontId="15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1" fillId="2" borderId="3" xfId="0" applyNumberFormat="1" applyFont="1" applyFill="1" applyBorder="1" applyAlignment="1">
      <alignment horizontal="left" vertical="top" wrapText="1"/>
    </xf>
    <xf numFmtId="0" fontId="1" fillId="2" borderId="0" xfId="3" applyNumberFormat="1" applyFont="1" applyFill="1" applyBorder="1" applyAlignment="1" applyProtection="1">
      <alignment horizontal="left" vertical="top" wrapText="1"/>
      <protection hidden="1"/>
    </xf>
    <xf numFmtId="49" fontId="21" fillId="0" borderId="1" xfId="0" applyNumberFormat="1" applyFont="1" applyFill="1" applyBorder="1"/>
    <xf numFmtId="49" fontId="15" fillId="0" borderId="0" xfId="0" applyNumberFormat="1" applyFont="1" applyFill="1" applyBorder="1"/>
    <xf numFmtId="0" fontId="1" fillId="2" borderId="0" xfId="0" applyFont="1" applyFill="1" applyBorder="1" applyAlignment="1">
      <alignment wrapText="1"/>
    </xf>
    <xf numFmtId="49" fontId="15" fillId="2" borderId="0" xfId="0" applyNumberFormat="1" applyFont="1" applyFill="1" applyBorder="1" applyAlignment="1">
      <alignment wrapText="1"/>
    </xf>
    <xf numFmtId="49" fontId="15" fillId="0" borderId="1" xfId="0" applyNumberFormat="1" applyFont="1" applyFill="1" applyBorder="1"/>
    <xf numFmtId="49" fontId="15" fillId="2" borderId="0" xfId="0" applyNumberFormat="1" applyFont="1" applyFill="1" applyAlignment="1">
      <alignment wrapText="1"/>
    </xf>
    <xf numFmtId="49" fontId="15" fillId="2" borderId="0" xfId="0" applyNumberFormat="1" applyFont="1" applyFill="1"/>
    <xf numFmtId="49" fontId="1" fillId="2" borderId="0" xfId="0" applyNumberFormat="1" applyFont="1" applyFill="1" applyBorder="1" applyAlignment="1">
      <alignment wrapText="1"/>
    </xf>
    <xf numFmtId="49" fontId="15" fillId="3" borderId="1" xfId="0" applyNumberFormat="1" applyFont="1" applyFill="1" applyBorder="1"/>
    <xf numFmtId="49" fontId="15" fillId="5" borderId="1" xfId="0" applyNumberFormat="1" applyFont="1" applyFill="1" applyBorder="1"/>
    <xf numFmtId="4" fontId="15" fillId="5" borderId="1" xfId="0" applyNumberFormat="1" applyFont="1" applyFill="1" applyBorder="1"/>
    <xf numFmtId="49" fontId="15" fillId="5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5" fillId="5" borderId="1" xfId="0" applyNumberFormat="1" applyFont="1" applyFill="1" applyBorder="1" applyAlignment="1">
      <alignment wrapText="1"/>
    </xf>
    <xf numFmtId="0" fontId="1" fillId="5" borderId="1" xfId="3" applyNumberFormat="1" applyFont="1" applyFill="1" applyBorder="1" applyAlignment="1" applyProtection="1">
      <alignment horizontal="left" vertical="top" wrapText="1"/>
      <protection hidden="1"/>
    </xf>
    <xf numFmtId="4" fontId="15" fillId="2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>
      <alignment wrapText="1"/>
    </xf>
    <xf numFmtId="4" fontId="15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5" fillId="4" borderId="1" xfId="0" applyNumberFormat="1" applyFont="1" applyFill="1" applyBorder="1"/>
    <xf numFmtId="4" fontId="20" fillId="4" borderId="1" xfId="0" applyNumberFormat="1" applyFont="1" applyFill="1" applyBorder="1"/>
    <xf numFmtId="0" fontId="1" fillId="2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wrapText="1"/>
    </xf>
    <xf numFmtId="49" fontId="15" fillId="6" borderId="1" xfId="0" applyNumberFormat="1" applyFont="1" applyFill="1" applyBorder="1" applyAlignment="1">
      <alignment wrapText="1"/>
    </xf>
    <xf numFmtId="0" fontId="1" fillId="6" borderId="1" xfId="3" applyNumberFormat="1" applyFont="1" applyFill="1" applyBorder="1" applyAlignment="1" applyProtection="1">
      <alignment horizontal="left" vertical="top" wrapText="1"/>
      <protection hidden="1"/>
    </xf>
    <xf numFmtId="0" fontId="15" fillId="6" borderId="1" xfId="0" applyNumberFormat="1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4" fontId="9" fillId="2" borderId="1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wrapText="1"/>
    </xf>
    <xf numFmtId="4" fontId="0" fillId="0" borderId="0" xfId="0" applyNumberFormat="1"/>
    <xf numFmtId="49" fontId="15" fillId="5" borderId="0" xfId="0" applyNumberFormat="1" applyFont="1" applyFill="1" applyBorder="1"/>
    <xf numFmtId="49" fontId="15" fillId="5" borderId="0" xfId="0" applyNumberFormat="1" applyFont="1" applyFill="1" applyBorder="1" applyAlignment="1">
      <alignment wrapText="1"/>
    </xf>
    <xf numFmtId="4" fontId="15" fillId="5" borderId="0" xfId="0" applyNumberFormat="1" applyFont="1" applyFill="1" applyBorder="1"/>
    <xf numFmtId="49" fontId="15" fillId="3" borderId="0" xfId="0" applyNumberFormat="1" applyFont="1" applyFill="1" applyBorder="1"/>
    <xf numFmtId="0" fontId="1" fillId="3" borderId="0" xfId="0" applyFont="1" applyFill="1" applyBorder="1" applyAlignment="1">
      <alignment wrapText="1"/>
    </xf>
    <xf numFmtId="4" fontId="15" fillId="3" borderId="0" xfId="0" applyNumberFormat="1" applyFont="1" applyFill="1" applyBorder="1"/>
    <xf numFmtId="0" fontId="1" fillId="5" borderId="0" xfId="0" applyFont="1" applyFill="1" applyBorder="1" applyAlignment="1">
      <alignment wrapText="1"/>
    </xf>
    <xf numFmtId="49" fontId="15" fillId="3" borderId="0" xfId="0" applyNumberFormat="1" applyFont="1" applyFill="1" applyBorder="1" applyAlignment="1">
      <alignment wrapText="1"/>
    </xf>
    <xf numFmtId="0" fontId="15" fillId="3" borderId="0" xfId="0" applyFont="1" applyFill="1" applyBorder="1" applyAlignment="1">
      <alignment wrapText="1"/>
    </xf>
    <xf numFmtId="49" fontId="1" fillId="3" borderId="0" xfId="0" applyNumberFormat="1" applyFont="1" applyFill="1" applyBorder="1" applyAlignment="1">
      <alignment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2" fontId="10" fillId="0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/>
    </xf>
    <xf numFmtId="2" fontId="10" fillId="0" borderId="6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/>
    </xf>
    <xf numFmtId="4" fontId="9" fillId="2" borderId="1" xfId="4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wrapText="1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/>
    </xf>
    <xf numFmtId="49" fontId="3" fillId="2" borderId="21" xfId="0" applyNumberFormat="1" applyFont="1" applyFill="1" applyBorder="1" applyAlignment="1">
      <alignment horizontal="center"/>
    </xf>
    <xf numFmtId="49" fontId="3" fillId="2" borderId="20" xfId="0" applyNumberFormat="1" applyFont="1" applyFill="1" applyBorder="1" applyAlignment="1">
      <alignment horizontal="center" vertical="top" wrapText="1"/>
    </xf>
    <xf numFmtId="49" fontId="10" fillId="2" borderId="20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49" fontId="4" fillId="2" borderId="23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" fontId="11" fillId="2" borderId="11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4" fontId="10" fillId="0" borderId="5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11" fillId="2" borderId="25" xfId="0" applyNumberFormat="1" applyFont="1" applyFill="1" applyBorder="1" applyAlignment="1">
      <alignment horizontal="center" vertical="center"/>
    </xf>
    <xf numFmtId="4" fontId="10" fillId="2" borderId="2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/>
    </xf>
    <xf numFmtId="4" fontId="10" fillId="2" borderId="26" xfId="0" applyNumberFormat="1" applyFont="1" applyFill="1" applyBorder="1" applyAlignment="1">
      <alignment horizontal="center" vertical="center"/>
    </xf>
    <xf numFmtId="49" fontId="12" fillId="2" borderId="19" xfId="0" applyNumberFormat="1" applyFont="1" applyFill="1" applyBorder="1" applyAlignment="1">
      <alignment wrapText="1"/>
    </xf>
    <xf numFmtId="0" fontId="1" fillId="2" borderId="20" xfId="0" applyFont="1" applyFill="1" applyBorder="1" applyAlignment="1">
      <alignment horizontal="right"/>
    </xf>
    <xf numFmtId="49" fontId="1" fillId="2" borderId="20" xfId="0" applyNumberFormat="1" applyFont="1" applyFill="1" applyBorder="1"/>
    <xf numFmtId="0" fontId="14" fillId="2" borderId="20" xfId="0" applyFont="1" applyFill="1" applyBorder="1"/>
    <xf numFmtId="0" fontId="1" fillId="2" borderId="20" xfId="0" applyFont="1" applyFill="1" applyBorder="1" applyAlignment="1">
      <alignment vertical="center"/>
    </xf>
    <xf numFmtId="0" fontId="1" fillId="2" borderId="20" xfId="0" applyFont="1" applyFill="1" applyBorder="1"/>
    <xf numFmtId="4" fontId="12" fillId="2" borderId="20" xfId="0" applyNumberFormat="1" applyFont="1" applyFill="1" applyBorder="1" applyAlignment="1">
      <alignment horizontal="center" vertical="center"/>
    </xf>
    <xf numFmtId="4" fontId="11" fillId="2" borderId="2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17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1" fillId="2" borderId="0" xfId="0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166" fontId="1" fillId="2" borderId="0" xfId="0" applyNumberFormat="1" applyFont="1" applyFill="1" applyAlignment="1">
      <alignment horizontal="center" wrapText="1"/>
    </xf>
    <xf numFmtId="0" fontId="0" fillId="0" borderId="0" xfId="0" applyAlignment="1">
      <alignment horizontal="center"/>
    </xf>
    <xf numFmtId="2" fontId="1" fillId="2" borderId="8" xfId="0" applyNumberFormat="1" applyFont="1" applyFill="1" applyBorder="1" applyAlignment="1">
      <alignment horizontal="center" wrapText="1"/>
    </xf>
    <xf numFmtId="166" fontId="1" fillId="2" borderId="8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166" fontId="1" fillId="2" borderId="0" xfId="0" applyNumberFormat="1" applyFont="1" applyFill="1" applyBorder="1" applyAlignment="1">
      <alignment horizontal="left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horizontal="left"/>
    </xf>
    <xf numFmtId="0" fontId="20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098"/>
  <sheetViews>
    <sheetView tabSelected="1" zoomScale="90" zoomScaleNormal="90" workbookViewId="0">
      <selection activeCell="B5" sqref="B5:M5"/>
    </sheetView>
  </sheetViews>
  <sheetFormatPr defaultColWidth="9.28515625" defaultRowHeight="18.75" x14ac:dyDescent="0.3"/>
  <cols>
    <col min="1" max="1" width="74.5703125" style="1" customWidth="1"/>
    <col min="2" max="2" width="6.7109375" style="22" customWidth="1"/>
    <col min="3" max="3" width="6.28515625" style="23" customWidth="1"/>
    <col min="4" max="4" width="7" style="23" customWidth="1"/>
    <col min="5" max="5" width="6.7109375" style="1" customWidth="1"/>
    <col min="6" max="6" width="5.7109375" style="21" customWidth="1"/>
    <col min="7" max="7" width="7.7109375" style="1" customWidth="1"/>
    <col min="8" max="8" width="12.140625" style="21" customWidth="1"/>
    <col min="9" max="9" width="6.28515625" style="20" customWidth="1"/>
    <col min="10" max="10" width="13.7109375" style="20" customWidth="1"/>
    <col min="11" max="11" width="13.7109375" style="26" customWidth="1"/>
    <col min="12" max="12" width="12.28515625" style="1" customWidth="1"/>
    <col min="13" max="13" width="14.5703125" style="1" customWidth="1"/>
    <col min="14" max="14" width="31.7109375" style="1" customWidth="1"/>
    <col min="15" max="16384" width="9.28515625" style="1"/>
  </cols>
  <sheetData>
    <row r="1" spans="1:13" ht="18" customHeight="1" x14ac:dyDescent="0.3">
      <c r="A1" s="166" t="s">
        <v>142</v>
      </c>
      <c r="B1" s="235" t="s">
        <v>963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18" customHeight="1" x14ac:dyDescent="0.3">
      <c r="A2" s="166" t="s">
        <v>143</v>
      </c>
      <c r="B2" s="235" t="s">
        <v>962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3" x14ac:dyDescent="0.3">
      <c r="A3" s="167" t="s">
        <v>377</v>
      </c>
      <c r="B3" s="236" t="s">
        <v>960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3" x14ac:dyDescent="0.3">
      <c r="A4" s="2"/>
      <c r="B4" s="237" t="s">
        <v>961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</row>
    <row r="5" spans="1:13" x14ac:dyDescent="0.3">
      <c r="A5" s="2"/>
      <c r="B5" s="237" t="s">
        <v>964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</row>
    <row r="6" spans="1:13" x14ac:dyDescent="0.3">
      <c r="A6" s="2"/>
      <c r="B6" s="233" t="s">
        <v>956</v>
      </c>
      <c r="C6" s="233"/>
      <c r="D6" s="233"/>
      <c r="E6" s="233"/>
      <c r="F6" s="233"/>
      <c r="G6" s="233"/>
      <c r="H6" s="233"/>
      <c r="I6" s="233"/>
      <c r="J6" s="233"/>
      <c r="K6" s="234"/>
      <c r="L6" s="200"/>
    </row>
    <row r="7" spans="1:13" x14ac:dyDescent="0.3">
      <c r="A7" s="3"/>
      <c r="B7" s="4"/>
      <c r="C7" s="4"/>
      <c r="D7" s="32"/>
      <c r="E7" s="4"/>
      <c r="F7" s="4"/>
      <c r="G7" s="4"/>
      <c r="H7" s="4"/>
      <c r="I7" s="5"/>
      <c r="J7" s="5"/>
      <c r="K7" s="25"/>
      <c r="L7" s="200"/>
    </row>
    <row r="8" spans="1:13" x14ac:dyDescent="0.3">
      <c r="A8" s="225" t="s">
        <v>957</v>
      </c>
      <c r="B8" s="225"/>
      <c r="C8" s="225"/>
      <c r="D8" s="225"/>
      <c r="E8" s="225"/>
      <c r="F8" s="225"/>
      <c r="G8" s="225"/>
      <c r="H8" s="225"/>
      <c r="I8" s="225"/>
      <c r="J8" s="225"/>
      <c r="K8" s="226"/>
      <c r="L8" s="200"/>
    </row>
    <row r="9" spans="1:13" x14ac:dyDescent="0.3">
      <c r="A9" s="227" t="s">
        <v>958</v>
      </c>
      <c r="B9" s="227"/>
      <c r="C9" s="227"/>
      <c r="D9" s="227"/>
      <c r="E9" s="227"/>
      <c r="F9" s="227"/>
      <c r="G9" s="227"/>
      <c r="H9" s="227"/>
      <c r="I9" s="227"/>
      <c r="J9" s="227"/>
      <c r="K9" s="228"/>
      <c r="L9" s="229"/>
    </row>
    <row r="10" spans="1:13" ht="53.45" customHeight="1" thickBot="1" x14ac:dyDescent="0.35">
      <c r="A10" s="230"/>
      <c r="B10" s="230"/>
      <c r="C10" s="230"/>
      <c r="D10" s="230"/>
      <c r="E10" s="230"/>
      <c r="F10" s="230"/>
      <c r="G10" s="230"/>
      <c r="H10" s="230"/>
      <c r="I10" s="230"/>
      <c r="J10" s="230"/>
      <c r="K10" s="231"/>
      <c r="L10" s="232"/>
    </row>
    <row r="11" spans="1:13" ht="63.75" thickBot="1" x14ac:dyDescent="0.35">
      <c r="A11" s="218" t="s">
        <v>0</v>
      </c>
      <c r="B11" s="220" t="s">
        <v>1</v>
      </c>
      <c r="C11" s="222" t="s">
        <v>2</v>
      </c>
      <c r="D11" s="222" t="s">
        <v>3</v>
      </c>
      <c r="E11" s="224" t="s">
        <v>137</v>
      </c>
      <c r="F11" s="224"/>
      <c r="G11" s="224"/>
      <c r="H11" s="224"/>
      <c r="I11" s="216" t="s">
        <v>4</v>
      </c>
      <c r="J11" s="197" t="s">
        <v>954</v>
      </c>
      <c r="K11" s="198" t="s">
        <v>955</v>
      </c>
      <c r="L11" s="168" t="s">
        <v>952</v>
      </c>
      <c r="M11" s="169" t="s">
        <v>953</v>
      </c>
    </row>
    <row r="12" spans="1:13" ht="19.5" thickBot="1" x14ac:dyDescent="0.35">
      <c r="A12" s="219"/>
      <c r="B12" s="221"/>
      <c r="C12" s="223"/>
      <c r="D12" s="223"/>
      <c r="E12" s="180" t="s">
        <v>5</v>
      </c>
      <c r="F12" s="180" t="s">
        <v>6</v>
      </c>
      <c r="G12" s="180" t="s">
        <v>7</v>
      </c>
      <c r="H12" s="181" t="s">
        <v>8</v>
      </c>
      <c r="I12" s="217"/>
      <c r="J12" s="199" t="s">
        <v>134</v>
      </c>
      <c r="K12" s="199" t="s">
        <v>134</v>
      </c>
      <c r="L12" s="170" t="s">
        <v>134</v>
      </c>
      <c r="M12" s="171"/>
    </row>
    <row r="13" spans="1:13" ht="19.5" thickBot="1" x14ac:dyDescent="0.35">
      <c r="A13" s="182">
        <v>1</v>
      </c>
      <c r="B13" s="183">
        <v>2</v>
      </c>
      <c r="C13" s="184" t="s">
        <v>9</v>
      </c>
      <c r="D13" s="184" t="s">
        <v>10</v>
      </c>
      <c r="E13" s="184" t="s">
        <v>11</v>
      </c>
      <c r="F13" s="184" t="s">
        <v>12</v>
      </c>
      <c r="G13" s="184" t="s">
        <v>13</v>
      </c>
      <c r="H13" s="185" t="s">
        <v>14</v>
      </c>
      <c r="I13" s="186" t="s">
        <v>15</v>
      </c>
      <c r="J13" s="186" t="s">
        <v>93</v>
      </c>
      <c r="K13" s="187" t="s">
        <v>96</v>
      </c>
      <c r="L13" s="195">
        <v>12</v>
      </c>
      <c r="M13" s="196">
        <v>13</v>
      </c>
    </row>
    <row r="14" spans="1:13" ht="37.5" x14ac:dyDescent="0.3">
      <c r="A14" s="188" t="s">
        <v>233</v>
      </c>
      <c r="B14" s="189">
        <v>600</v>
      </c>
      <c r="C14" s="190" t="s">
        <v>16</v>
      </c>
      <c r="D14" s="190" t="s">
        <v>17</v>
      </c>
      <c r="E14" s="191" t="s">
        <v>16</v>
      </c>
      <c r="F14" s="190" t="s">
        <v>17</v>
      </c>
      <c r="G14" s="191" t="s">
        <v>16</v>
      </c>
      <c r="H14" s="190" t="s">
        <v>18</v>
      </c>
      <c r="I14" s="192" t="s">
        <v>19</v>
      </c>
      <c r="J14" s="193">
        <f t="shared" ref="J14:L16" si="0">J15</f>
        <v>4447.43</v>
      </c>
      <c r="K14" s="193">
        <f t="shared" si="0"/>
        <v>4609.2700000000004</v>
      </c>
      <c r="L14" s="193">
        <f t="shared" si="0"/>
        <v>847.73</v>
      </c>
      <c r="M14" s="202">
        <f>L14/K14*100</f>
        <v>18.391849468570946</v>
      </c>
    </row>
    <row r="15" spans="1:13" x14ac:dyDescent="0.3">
      <c r="A15" s="33" t="s">
        <v>20</v>
      </c>
      <c r="B15" s="9">
        <v>600</v>
      </c>
      <c r="C15" s="10" t="s">
        <v>21</v>
      </c>
      <c r="D15" s="10" t="s">
        <v>17</v>
      </c>
      <c r="E15" s="11" t="s">
        <v>16</v>
      </c>
      <c r="F15" s="10" t="s">
        <v>17</v>
      </c>
      <c r="G15" s="11" t="s">
        <v>16</v>
      </c>
      <c r="H15" s="10" t="s">
        <v>18</v>
      </c>
      <c r="I15" s="31" t="s">
        <v>19</v>
      </c>
      <c r="J15" s="172">
        <f t="shared" si="0"/>
        <v>4447.43</v>
      </c>
      <c r="K15" s="172">
        <f t="shared" si="0"/>
        <v>4609.2700000000004</v>
      </c>
      <c r="L15" s="172">
        <f t="shared" si="0"/>
        <v>847.73</v>
      </c>
      <c r="M15" s="203">
        <f t="shared" ref="M15:M81" si="1">L15/K15*100</f>
        <v>18.391849468570946</v>
      </c>
    </row>
    <row r="16" spans="1:13" ht="56.25" x14ac:dyDescent="0.3">
      <c r="A16" s="33" t="s">
        <v>22</v>
      </c>
      <c r="B16" s="9">
        <v>600</v>
      </c>
      <c r="C16" s="10" t="s">
        <v>21</v>
      </c>
      <c r="D16" s="10" t="s">
        <v>24</v>
      </c>
      <c r="E16" s="11" t="s">
        <v>16</v>
      </c>
      <c r="F16" s="11" t="s">
        <v>17</v>
      </c>
      <c r="G16" s="11" t="s">
        <v>16</v>
      </c>
      <c r="H16" s="10" t="s">
        <v>18</v>
      </c>
      <c r="I16" s="31" t="s">
        <v>19</v>
      </c>
      <c r="J16" s="172">
        <f t="shared" si="0"/>
        <v>4447.43</v>
      </c>
      <c r="K16" s="172">
        <f t="shared" si="0"/>
        <v>4609.2700000000004</v>
      </c>
      <c r="L16" s="172">
        <f t="shared" si="0"/>
        <v>847.73</v>
      </c>
      <c r="M16" s="203">
        <f t="shared" si="1"/>
        <v>18.391849468570946</v>
      </c>
    </row>
    <row r="17" spans="1:13" ht="37.5" x14ac:dyDescent="0.3">
      <c r="A17" s="38" t="s">
        <v>31</v>
      </c>
      <c r="B17" s="9">
        <v>600</v>
      </c>
      <c r="C17" s="10" t="s">
        <v>21</v>
      </c>
      <c r="D17" s="10" t="s">
        <v>24</v>
      </c>
      <c r="E17" s="11" t="s">
        <v>25</v>
      </c>
      <c r="F17" s="11" t="s">
        <v>17</v>
      </c>
      <c r="G17" s="11" t="s">
        <v>16</v>
      </c>
      <c r="H17" s="10" t="s">
        <v>138</v>
      </c>
      <c r="I17" s="31" t="s">
        <v>19</v>
      </c>
      <c r="J17" s="172">
        <f>J18</f>
        <v>4447.43</v>
      </c>
      <c r="K17" s="172">
        <f>K18</f>
        <v>4609.2700000000004</v>
      </c>
      <c r="L17" s="172">
        <f>L18</f>
        <v>847.73</v>
      </c>
      <c r="M17" s="203">
        <f t="shared" si="1"/>
        <v>18.391849468570946</v>
      </c>
    </row>
    <row r="18" spans="1:13" ht="56.25" x14ac:dyDescent="0.3">
      <c r="A18" s="33" t="s">
        <v>32</v>
      </c>
      <c r="B18" s="9">
        <v>600</v>
      </c>
      <c r="C18" s="10" t="s">
        <v>21</v>
      </c>
      <c r="D18" s="10" t="s">
        <v>24</v>
      </c>
      <c r="E18" s="9">
        <v>50</v>
      </c>
      <c r="F18" s="9">
        <v>2</v>
      </c>
      <c r="G18" s="11" t="s">
        <v>16</v>
      </c>
      <c r="H18" s="10" t="s">
        <v>18</v>
      </c>
      <c r="I18" s="31" t="s">
        <v>19</v>
      </c>
      <c r="J18" s="172">
        <f>J19+J23</f>
        <v>4447.43</v>
      </c>
      <c r="K18" s="172">
        <f>K19+K23</f>
        <v>4609.2700000000004</v>
      </c>
      <c r="L18" s="172">
        <f>L19+L23</f>
        <v>847.73</v>
      </c>
      <c r="M18" s="203">
        <f t="shared" si="1"/>
        <v>18.391849468570946</v>
      </c>
    </row>
    <row r="19" spans="1:13" ht="37.5" x14ac:dyDescent="0.3">
      <c r="A19" s="33" t="s">
        <v>33</v>
      </c>
      <c r="B19" s="9">
        <v>600</v>
      </c>
      <c r="C19" s="10" t="s">
        <v>21</v>
      </c>
      <c r="D19" s="10" t="s">
        <v>24</v>
      </c>
      <c r="E19" s="9">
        <v>50</v>
      </c>
      <c r="F19" s="9">
        <v>2</v>
      </c>
      <c r="G19" s="11" t="s">
        <v>16</v>
      </c>
      <c r="H19" s="10" t="s">
        <v>28</v>
      </c>
      <c r="I19" s="31" t="s">
        <v>19</v>
      </c>
      <c r="J19" s="172">
        <f>J20+J21+J22</f>
        <v>631.37</v>
      </c>
      <c r="K19" s="172">
        <f>K20+K21+K22</f>
        <v>660.22</v>
      </c>
      <c r="L19" s="172">
        <f>L20+L21+L22</f>
        <v>133.83000000000001</v>
      </c>
      <c r="M19" s="203">
        <f t="shared" si="1"/>
        <v>20.270515888643182</v>
      </c>
    </row>
    <row r="20" spans="1:13" ht="75" x14ac:dyDescent="0.3">
      <c r="A20" s="33" t="s">
        <v>34</v>
      </c>
      <c r="B20" s="9">
        <v>600</v>
      </c>
      <c r="C20" s="10" t="s">
        <v>21</v>
      </c>
      <c r="D20" s="10" t="s">
        <v>24</v>
      </c>
      <c r="E20" s="9">
        <v>50</v>
      </c>
      <c r="F20" s="9">
        <v>2</v>
      </c>
      <c r="G20" s="11" t="s">
        <v>16</v>
      </c>
      <c r="H20" s="10" t="s">
        <v>28</v>
      </c>
      <c r="I20" s="31" t="s">
        <v>29</v>
      </c>
      <c r="J20" s="172">
        <v>74.790000000000006</v>
      </c>
      <c r="K20" s="172">
        <v>103.64</v>
      </c>
      <c r="L20" s="172">
        <v>0</v>
      </c>
      <c r="M20" s="203">
        <f t="shared" si="1"/>
        <v>0</v>
      </c>
    </row>
    <row r="21" spans="1:13" ht="37.5" x14ac:dyDescent="0.3">
      <c r="A21" s="33" t="s">
        <v>35</v>
      </c>
      <c r="B21" s="9">
        <v>600</v>
      </c>
      <c r="C21" s="10" t="s">
        <v>21</v>
      </c>
      <c r="D21" s="10" t="s">
        <v>24</v>
      </c>
      <c r="E21" s="9">
        <v>50</v>
      </c>
      <c r="F21" s="9">
        <v>2</v>
      </c>
      <c r="G21" s="11" t="s">
        <v>16</v>
      </c>
      <c r="H21" s="10" t="s">
        <v>28</v>
      </c>
      <c r="I21" s="31" t="s">
        <v>36</v>
      </c>
      <c r="J21" s="172">
        <v>553.58000000000004</v>
      </c>
      <c r="K21" s="172">
        <v>553.58000000000004</v>
      </c>
      <c r="L21" s="172">
        <v>133.83000000000001</v>
      </c>
      <c r="M21" s="203">
        <f t="shared" si="1"/>
        <v>24.175367607211243</v>
      </c>
    </row>
    <row r="22" spans="1:13" x14ac:dyDescent="0.3">
      <c r="A22" s="33" t="s">
        <v>37</v>
      </c>
      <c r="B22" s="9">
        <v>600</v>
      </c>
      <c r="C22" s="10" t="s">
        <v>21</v>
      </c>
      <c r="D22" s="10" t="s">
        <v>24</v>
      </c>
      <c r="E22" s="9">
        <v>50</v>
      </c>
      <c r="F22" s="9">
        <v>2</v>
      </c>
      <c r="G22" s="11" t="s">
        <v>16</v>
      </c>
      <c r="H22" s="10" t="s">
        <v>28</v>
      </c>
      <c r="I22" s="31" t="s">
        <v>38</v>
      </c>
      <c r="J22" s="172">
        <v>3</v>
      </c>
      <c r="K22" s="172">
        <v>3</v>
      </c>
      <c r="L22" s="172">
        <v>0</v>
      </c>
      <c r="M22" s="203">
        <f t="shared" si="1"/>
        <v>0</v>
      </c>
    </row>
    <row r="23" spans="1:13" ht="37.5" x14ac:dyDescent="0.3">
      <c r="A23" s="33" t="s">
        <v>39</v>
      </c>
      <c r="B23" s="9">
        <v>600</v>
      </c>
      <c r="C23" s="10" t="s">
        <v>21</v>
      </c>
      <c r="D23" s="10" t="s">
        <v>24</v>
      </c>
      <c r="E23" s="9">
        <v>50</v>
      </c>
      <c r="F23" s="9">
        <v>2</v>
      </c>
      <c r="G23" s="11" t="s">
        <v>16</v>
      </c>
      <c r="H23" s="10" t="s">
        <v>30</v>
      </c>
      <c r="I23" s="31" t="s">
        <v>19</v>
      </c>
      <c r="J23" s="172">
        <f>J24</f>
        <v>3816.06</v>
      </c>
      <c r="K23" s="172">
        <f>K24</f>
        <v>3949.05</v>
      </c>
      <c r="L23" s="172">
        <f>L24</f>
        <v>713.9</v>
      </c>
      <c r="M23" s="203">
        <f t="shared" si="1"/>
        <v>18.077765538547244</v>
      </c>
    </row>
    <row r="24" spans="1:13" ht="75" x14ac:dyDescent="0.3">
      <c r="A24" s="33" t="s">
        <v>34</v>
      </c>
      <c r="B24" s="9">
        <v>600</v>
      </c>
      <c r="C24" s="10" t="s">
        <v>21</v>
      </c>
      <c r="D24" s="10" t="s">
        <v>24</v>
      </c>
      <c r="E24" s="9">
        <v>50</v>
      </c>
      <c r="F24" s="9">
        <v>2</v>
      </c>
      <c r="G24" s="11" t="s">
        <v>16</v>
      </c>
      <c r="H24" s="30">
        <v>10020</v>
      </c>
      <c r="I24" s="11" t="s">
        <v>29</v>
      </c>
      <c r="J24" s="172">
        <v>3816.06</v>
      </c>
      <c r="K24" s="172">
        <v>3949.05</v>
      </c>
      <c r="L24" s="172">
        <v>713.9</v>
      </c>
      <c r="M24" s="203">
        <f t="shared" si="1"/>
        <v>18.077765538547244</v>
      </c>
    </row>
    <row r="25" spans="1:13" ht="37.5" x14ac:dyDescent="0.3">
      <c r="A25" s="34" t="s">
        <v>201</v>
      </c>
      <c r="B25" s="6">
        <v>601</v>
      </c>
      <c r="C25" s="7" t="s">
        <v>16</v>
      </c>
      <c r="D25" s="7" t="s">
        <v>16</v>
      </c>
      <c r="E25" s="13" t="s">
        <v>16</v>
      </c>
      <c r="F25" s="8" t="s">
        <v>17</v>
      </c>
      <c r="G25" s="8" t="s">
        <v>16</v>
      </c>
      <c r="H25" s="7" t="s">
        <v>18</v>
      </c>
      <c r="I25" s="8" t="s">
        <v>19</v>
      </c>
      <c r="J25" s="173">
        <f>J26+J166+J181+J230+J308+J318+J332+J284+J160</f>
        <v>304858.10000000003</v>
      </c>
      <c r="K25" s="173">
        <f>K26+K166+K181+K230+K308+K318+K332+K284+K160</f>
        <v>368883.49000000005</v>
      </c>
      <c r="L25" s="173">
        <f>L26+L166+L181+L230+L308+L318+L332+L284+L160</f>
        <v>48152.299999999996</v>
      </c>
      <c r="M25" s="202">
        <f t="shared" si="1"/>
        <v>13.053525382770584</v>
      </c>
    </row>
    <row r="26" spans="1:13" x14ac:dyDescent="0.3">
      <c r="A26" s="33" t="s">
        <v>20</v>
      </c>
      <c r="B26" s="9">
        <v>601</v>
      </c>
      <c r="C26" s="10" t="s">
        <v>21</v>
      </c>
      <c r="D26" s="10" t="s">
        <v>16</v>
      </c>
      <c r="E26" s="14" t="s">
        <v>16</v>
      </c>
      <c r="F26" s="11" t="s">
        <v>17</v>
      </c>
      <c r="G26" s="11" t="s">
        <v>16</v>
      </c>
      <c r="H26" s="10" t="s">
        <v>18</v>
      </c>
      <c r="I26" s="11" t="s">
        <v>19</v>
      </c>
      <c r="J26" s="152">
        <f>J27+J34+J70+J75</f>
        <v>147689.19</v>
      </c>
      <c r="K26" s="152">
        <f>K27+K34+K70+K75</f>
        <v>172084.69</v>
      </c>
      <c r="L26" s="152">
        <f>L27+L34+L70+L75</f>
        <v>29271.360000000001</v>
      </c>
      <c r="M26" s="203">
        <f t="shared" si="1"/>
        <v>17.009857181368083</v>
      </c>
    </row>
    <row r="27" spans="1:13" ht="37.5" x14ac:dyDescent="0.3">
      <c r="A27" s="39" t="s">
        <v>178</v>
      </c>
      <c r="B27" s="9">
        <v>601</v>
      </c>
      <c r="C27" s="10" t="s">
        <v>21</v>
      </c>
      <c r="D27" s="10" t="s">
        <v>44</v>
      </c>
      <c r="E27" s="11" t="s">
        <v>16</v>
      </c>
      <c r="F27" s="10" t="s">
        <v>17</v>
      </c>
      <c r="G27" s="11" t="s">
        <v>16</v>
      </c>
      <c r="H27" s="10" t="s">
        <v>18</v>
      </c>
      <c r="I27" s="11" t="s">
        <v>19</v>
      </c>
      <c r="J27" s="152">
        <f>J29</f>
        <v>2116.6799999999998</v>
      </c>
      <c r="K27" s="152">
        <f>K29</f>
        <v>2116.6799999999998</v>
      </c>
      <c r="L27" s="152">
        <f>L29</f>
        <v>0</v>
      </c>
      <c r="M27" s="203">
        <f t="shared" si="1"/>
        <v>0</v>
      </c>
    </row>
    <row r="28" spans="1:13" ht="37.5" x14ac:dyDescent="0.3">
      <c r="A28" s="40" t="s">
        <v>48</v>
      </c>
      <c r="B28" s="9">
        <v>601</v>
      </c>
      <c r="C28" s="10" t="s">
        <v>21</v>
      </c>
      <c r="D28" s="10" t="s">
        <v>44</v>
      </c>
      <c r="E28" s="11" t="s">
        <v>45</v>
      </c>
      <c r="F28" s="10" t="s">
        <v>17</v>
      </c>
      <c r="G28" s="11" t="s">
        <v>16</v>
      </c>
      <c r="H28" s="10" t="s">
        <v>138</v>
      </c>
      <c r="I28" s="11" t="s">
        <v>19</v>
      </c>
      <c r="J28" s="152">
        <f>J29</f>
        <v>2116.6799999999998</v>
      </c>
      <c r="K28" s="152">
        <f>K29</f>
        <v>2116.6799999999998</v>
      </c>
      <c r="L28" s="152">
        <f>L29</f>
        <v>0</v>
      </c>
      <c r="M28" s="203">
        <f t="shared" si="1"/>
        <v>0</v>
      </c>
    </row>
    <row r="29" spans="1:13" x14ac:dyDescent="0.3">
      <c r="A29" s="33" t="s">
        <v>206</v>
      </c>
      <c r="B29" s="9">
        <v>601</v>
      </c>
      <c r="C29" s="10" t="s">
        <v>21</v>
      </c>
      <c r="D29" s="10" t="s">
        <v>44</v>
      </c>
      <c r="E29" s="14" t="s">
        <v>45</v>
      </c>
      <c r="F29" s="11" t="s">
        <v>26</v>
      </c>
      <c r="G29" s="11" t="s">
        <v>16</v>
      </c>
      <c r="H29" s="10" t="s">
        <v>18</v>
      </c>
      <c r="I29" s="11" t="s">
        <v>19</v>
      </c>
      <c r="J29" s="152">
        <f>J30+J32</f>
        <v>2116.6799999999998</v>
      </c>
      <c r="K29" s="152">
        <f>K30+K32</f>
        <v>2116.6799999999998</v>
      </c>
      <c r="L29" s="152">
        <f>L30+L32</f>
        <v>0</v>
      </c>
      <c r="M29" s="203">
        <f t="shared" si="1"/>
        <v>0</v>
      </c>
    </row>
    <row r="30" spans="1:13" ht="37.5" x14ac:dyDescent="0.3">
      <c r="A30" s="33" t="s">
        <v>33</v>
      </c>
      <c r="B30" s="9">
        <v>601</v>
      </c>
      <c r="C30" s="10" t="s">
        <v>21</v>
      </c>
      <c r="D30" s="10" t="s">
        <v>44</v>
      </c>
      <c r="E30" s="9">
        <v>51</v>
      </c>
      <c r="F30" s="9">
        <v>1</v>
      </c>
      <c r="G30" s="11" t="s">
        <v>16</v>
      </c>
      <c r="H30" s="10" t="s">
        <v>28</v>
      </c>
      <c r="I30" s="11" t="s">
        <v>19</v>
      </c>
      <c r="J30" s="152">
        <f>J31</f>
        <v>41.56</v>
      </c>
      <c r="K30" s="152">
        <f>K31</f>
        <v>41.56</v>
      </c>
      <c r="L30" s="152">
        <f>L31</f>
        <v>0</v>
      </c>
      <c r="M30" s="203">
        <f t="shared" si="1"/>
        <v>0</v>
      </c>
    </row>
    <row r="31" spans="1:13" ht="75" x14ac:dyDescent="0.3">
      <c r="A31" s="39" t="s">
        <v>27</v>
      </c>
      <c r="B31" s="9">
        <v>601</v>
      </c>
      <c r="C31" s="10" t="s">
        <v>21</v>
      </c>
      <c r="D31" s="10" t="s">
        <v>44</v>
      </c>
      <c r="E31" s="9">
        <v>51</v>
      </c>
      <c r="F31" s="9">
        <v>1</v>
      </c>
      <c r="G31" s="11" t="s">
        <v>16</v>
      </c>
      <c r="H31" s="10" t="s">
        <v>28</v>
      </c>
      <c r="I31" s="11" t="s">
        <v>29</v>
      </c>
      <c r="J31" s="152">
        <v>41.56</v>
      </c>
      <c r="K31" s="152">
        <v>41.56</v>
      </c>
      <c r="L31" s="152">
        <v>0</v>
      </c>
      <c r="M31" s="203">
        <f t="shared" si="1"/>
        <v>0</v>
      </c>
    </row>
    <row r="32" spans="1:13" ht="37.5" x14ac:dyDescent="0.3">
      <c r="A32" s="33" t="s">
        <v>39</v>
      </c>
      <c r="B32" s="9">
        <v>601</v>
      </c>
      <c r="C32" s="10" t="s">
        <v>21</v>
      </c>
      <c r="D32" s="10" t="s">
        <v>44</v>
      </c>
      <c r="E32" s="9">
        <v>51</v>
      </c>
      <c r="F32" s="9">
        <v>1</v>
      </c>
      <c r="G32" s="11" t="s">
        <v>16</v>
      </c>
      <c r="H32" s="10" t="s">
        <v>30</v>
      </c>
      <c r="I32" s="11" t="s">
        <v>19</v>
      </c>
      <c r="J32" s="152">
        <f>J33</f>
        <v>2075.12</v>
      </c>
      <c r="K32" s="152">
        <f>K33</f>
        <v>2075.12</v>
      </c>
      <c r="L32" s="152">
        <f>L33</f>
        <v>0</v>
      </c>
      <c r="M32" s="203">
        <f t="shared" si="1"/>
        <v>0</v>
      </c>
    </row>
    <row r="33" spans="1:13" ht="75" x14ac:dyDescent="0.3">
      <c r="A33" s="33" t="s">
        <v>34</v>
      </c>
      <c r="B33" s="9">
        <v>601</v>
      </c>
      <c r="C33" s="10" t="s">
        <v>21</v>
      </c>
      <c r="D33" s="10" t="s">
        <v>44</v>
      </c>
      <c r="E33" s="9">
        <v>51</v>
      </c>
      <c r="F33" s="9">
        <v>1</v>
      </c>
      <c r="G33" s="11" t="s">
        <v>16</v>
      </c>
      <c r="H33" s="10" t="s">
        <v>30</v>
      </c>
      <c r="I33" s="11" t="s">
        <v>29</v>
      </c>
      <c r="J33" s="152">
        <v>2075.12</v>
      </c>
      <c r="K33" s="152">
        <v>2075.12</v>
      </c>
      <c r="L33" s="152">
        <v>0</v>
      </c>
      <c r="M33" s="203">
        <f t="shared" si="1"/>
        <v>0</v>
      </c>
    </row>
    <row r="34" spans="1:13" ht="56.25" x14ac:dyDescent="0.3">
      <c r="A34" s="33" t="s">
        <v>46</v>
      </c>
      <c r="B34" s="9">
        <v>601</v>
      </c>
      <c r="C34" s="10" t="s">
        <v>21</v>
      </c>
      <c r="D34" s="11" t="s">
        <v>54</v>
      </c>
      <c r="E34" s="14" t="s">
        <v>16</v>
      </c>
      <c r="F34" s="11" t="s">
        <v>17</v>
      </c>
      <c r="G34" s="11" t="s">
        <v>16</v>
      </c>
      <c r="H34" s="10" t="s">
        <v>18</v>
      </c>
      <c r="I34" s="11" t="s">
        <v>19</v>
      </c>
      <c r="J34" s="152">
        <f>J35+J65+J55+J49</f>
        <v>79232.420000000013</v>
      </c>
      <c r="K34" s="152">
        <f>K35+K65+K55+K49</f>
        <v>79900.570000000007</v>
      </c>
      <c r="L34" s="152">
        <f>L35+L65+L55+L49</f>
        <v>15760.47</v>
      </c>
      <c r="M34" s="203">
        <f t="shared" si="1"/>
        <v>19.725103337810978</v>
      </c>
    </row>
    <row r="35" spans="1:13" ht="37.5" x14ac:dyDescent="0.3">
      <c r="A35" s="33" t="s">
        <v>48</v>
      </c>
      <c r="B35" s="9">
        <v>601</v>
      </c>
      <c r="C35" s="10" t="s">
        <v>21</v>
      </c>
      <c r="D35" s="11" t="s">
        <v>54</v>
      </c>
      <c r="E35" s="11" t="s">
        <v>45</v>
      </c>
      <c r="F35" s="11" t="s">
        <v>17</v>
      </c>
      <c r="G35" s="11" t="s">
        <v>16</v>
      </c>
      <c r="H35" s="10" t="s">
        <v>18</v>
      </c>
      <c r="I35" s="11" t="s">
        <v>19</v>
      </c>
      <c r="J35" s="152">
        <f>J36</f>
        <v>71898.13</v>
      </c>
      <c r="K35" s="152">
        <f>K36</f>
        <v>72566.290000000008</v>
      </c>
      <c r="L35" s="152">
        <f>L36</f>
        <v>14377.27</v>
      </c>
      <c r="M35" s="203">
        <f t="shared" si="1"/>
        <v>19.812601691501659</v>
      </c>
    </row>
    <row r="36" spans="1:13" ht="37.5" x14ac:dyDescent="0.3">
      <c r="A36" s="33" t="s">
        <v>49</v>
      </c>
      <c r="B36" s="9">
        <v>601</v>
      </c>
      <c r="C36" s="10" t="s">
        <v>21</v>
      </c>
      <c r="D36" s="11" t="s">
        <v>54</v>
      </c>
      <c r="E36" s="9">
        <v>51</v>
      </c>
      <c r="F36" s="9">
        <v>2</v>
      </c>
      <c r="G36" s="11" t="s">
        <v>16</v>
      </c>
      <c r="H36" s="10" t="s">
        <v>18</v>
      </c>
      <c r="I36" s="11" t="s">
        <v>19</v>
      </c>
      <c r="J36" s="152">
        <f>J37+J41+J43+J46</f>
        <v>71898.13</v>
      </c>
      <c r="K36" s="152">
        <f t="shared" ref="K36:L36" si="2">K37+K41+K43+K46</f>
        <v>72566.290000000008</v>
      </c>
      <c r="L36" s="152">
        <f t="shared" si="2"/>
        <v>14377.27</v>
      </c>
      <c r="M36" s="203">
        <f t="shared" si="1"/>
        <v>19.812601691501659</v>
      </c>
    </row>
    <row r="37" spans="1:13" ht="37.5" x14ac:dyDescent="0.3">
      <c r="A37" s="33" t="s">
        <v>33</v>
      </c>
      <c r="B37" s="9">
        <v>601</v>
      </c>
      <c r="C37" s="10" t="s">
        <v>21</v>
      </c>
      <c r="D37" s="11" t="s">
        <v>54</v>
      </c>
      <c r="E37" s="9">
        <v>51</v>
      </c>
      <c r="F37" s="9">
        <v>2</v>
      </c>
      <c r="G37" s="11" t="s">
        <v>16</v>
      </c>
      <c r="H37" s="10" t="s">
        <v>28</v>
      </c>
      <c r="I37" s="11" t="s">
        <v>19</v>
      </c>
      <c r="J37" s="152">
        <f>J38+J39+J40</f>
        <v>6402.18</v>
      </c>
      <c r="K37" s="152">
        <f>K38+K39+K40</f>
        <v>7203.33</v>
      </c>
      <c r="L37" s="152">
        <f>L38+L39+L40</f>
        <v>1150.99</v>
      </c>
      <c r="M37" s="203">
        <f t="shared" si="1"/>
        <v>15.978582127988028</v>
      </c>
    </row>
    <row r="38" spans="1:13" ht="75" x14ac:dyDescent="0.3">
      <c r="A38" s="33" t="s">
        <v>34</v>
      </c>
      <c r="B38" s="9">
        <v>601</v>
      </c>
      <c r="C38" s="10" t="s">
        <v>21</v>
      </c>
      <c r="D38" s="11" t="s">
        <v>54</v>
      </c>
      <c r="E38" s="9">
        <v>51</v>
      </c>
      <c r="F38" s="9">
        <v>2</v>
      </c>
      <c r="G38" s="11" t="s">
        <v>16</v>
      </c>
      <c r="H38" s="10" t="s">
        <v>28</v>
      </c>
      <c r="I38" s="11" t="s">
        <v>29</v>
      </c>
      <c r="J38" s="152">
        <v>1579.72</v>
      </c>
      <c r="K38" s="152">
        <v>1579.72</v>
      </c>
      <c r="L38" s="152">
        <v>215.77</v>
      </c>
      <c r="M38" s="203">
        <f t="shared" si="1"/>
        <v>13.658749651837034</v>
      </c>
    </row>
    <row r="39" spans="1:13" ht="37.5" x14ac:dyDescent="0.3">
      <c r="A39" s="33" t="s">
        <v>35</v>
      </c>
      <c r="B39" s="9">
        <v>601</v>
      </c>
      <c r="C39" s="10" t="s">
        <v>21</v>
      </c>
      <c r="D39" s="11" t="s">
        <v>54</v>
      </c>
      <c r="E39" s="9">
        <v>51</v>
      </c>
      <c r="F39" s="9">
        <v>2</v>
      </c>
      <c r="G39" s="11" t="s">
        <v>16</v>
      </c>
      <c r="H39" s="10" t="s">
        <v>28</v>
      </c>
      <c r="I39" s="11" t="s">
        <v>36</v>
      </c>
      <c r="J39" s="152">
        <v>4777.8100000000004</v>
      </c>
      <c r="K39" s="152">
        <v>5578.96</v>
      </c>
      <c r="L39" s="152">
        <v>925.81</v>
      </c>
      <c r="M39" s="203">
        <f t="shared" si="1"/>
        <v>16.594669974332131</v>
      </c>
    </row>
    <row r="40" spans="1:13" x14ac:dyDescent="0.3">
      <c r="A40" s="33" t="s">
        <v>37</v>
      </c>
      <c r="B40" s="9">
        <v>601</v>
      </c>
      <c r="C40" s="10" t="s">
        <v>21</v>
      </c>
      <c r="D40" s="11" t="s">
        <v>54</v>
      </c>
      <c r="E40" s="9">
        <v>51</v>
      </c>
      <c r="F40" s="9">
        <v>2</v>
      </c>
      <c r="G40" s="11" t="s">
        <v>16</v>
      </c>
      <c r="H40" s="10" t="s">
        <v>28</v>
      </c>
      <c r="I40" s="11" t="s">
        <v>38</v>
      </c>
      <c r="J40" s="152">
        <v>44.65</v>
      </c>
      <c r="K40" s="152">
        <v>44.65</v>
      </c>
      <c r="L40" s="152">
        <v>9.41</v>
      </c>
      <c r="M40" s="203">
        <f t="shared" si="1"/>
        <v>21.075027995520717</v>
      </c>
    </row>
    <row r="41" spans="1:13" ht="37.5" x14ac:dyDescent="0.3">
      <c r="A41" s="33" t="s">
        <v>39</v>
      </c>
      <c r="B41" s="9">
        <v>601</v>
      </c>
      <c r="C41" s="10" t="s">
        <v>21</v>
      </c>
      <c r="D41" s="11" t="s">
        <v>54</v>
      </c>
      <c r="E41" s="9">
        <v>51</v>
      </c>
      <c r="F41" s="9">
        <v>2</v>
      </c>
      <c r="G41" s="11" t="s">
        <v>16</v>
      </c>
      <c r="H41" s="10" t="s">
        <v>30</v>
      </c>
      <c r="I41" s="11" t="s">
        <v>19</v>
      </c>
      <c r="J41" s="152">
        <f>J42</f>
        <v>64854.79</v>
      </c>
      <c r="K41" s="152">
        <f>K42</f>
        <v>64721.8</v>
      </c>
      <c r="L41" s="152">
        <f>L42</f>
        <v>12870.77</v>
      </c>
      <c r="M41" s="203">
        <f t="shared" si="1"/>
        <v>19.886297970699207</v>
      </c>
    </row>
    <row r="42" spans="1:13" ht="75" x14ac:dyDescent="0.3">
      <c r="A42" s="33" t="s">
        <v>34</v>
      </c>
      <c r="B42" s="9">
        <v>601</v>
      </c>
      <c r="C42" s="10" t="s">
        <v>21</v>
      </c>
      <c r="D42" s="11" t="s">
        <v>54</v>
      </c>
      <c r="E42" s="9">
        <v>51</v>
      </c>
      <c r="F42" s="9">
        <v>2</v>
      </c>
      <c r="G42" s="11" t="s">
        <v>16</v>
      </c>
      <c r="H42" s="10" t="s">
        <v>30</v>
      </c>
      <c r="I42" s="11" t="s">
        <v>29</v>
      </c>
      <c r="J42" s="152">
        <v>64854.79</v>
      </c>
      <c r="K42" s="152">
        <v>64721.8</v>
      </c>
      <c r="L42" s="152">
        <v>12870.77</v>
      </c>
      <c r="M42" s="203">
        <f t="shared" si="1"/>
        <v>19.886297970699207</v>
      </c>
    </row>
    <row r="43" spans="1:13" ht="37.5" x14ac:dyDescent="0.3">
      <c r="A43" s="33" t="s">
        <v>50</v>
      </c>
      <c r="B43" s="9">
        <v>601</v>
      </c>
      <c r="C43" s="10" t="s">
        <v>21</v>
      </c>
      <c r="D43" s="11" t="s">
        <v>54</v>
      </c>
      <c r="E43" s="11" t="s">
        <v>45</v>
      </c>
      <c r="F43" s="9">
        <v>2</v>
      </c>
      <c r="G43" s="11" t="s">
        <v>16</v>
      </c>
      <c r="H43" s="10" t="s">
        <v>51</v>
      </c>
      <c r="I43" s="11" t="s">
        <v>19</v>
      </c>
      <c r="J43" s="152">
        <f>J44+J45</f>
        <v>641.16</v>
      </c>
      <c r="K43" s="152">
        <f>K44+K45</f>
        <v>641.16</v>
      </c>
      <c r="L43" s="152">
        <f>L44+L45</f>
        <v>64.28</v>
      </c>
      <c r="M43" s="203">
        <f t="shared" si="1"/>
        <v>10.025578638717326</v>
      </c>
    </row>
    <row r="44" spans="1:13" ht="75" x14ac:dyDescent="0.3">
      <c r="A44" s="33" t="s">
        <v>34</v>
      </c>
      <c r="B44" s="9">
        <v>601</v>
      </c>
      <c r="C44" s="10" t="s">
        <v>21</v>
      </c>
      <c r="D44" s="11" t="s">
        <v>54</v>
      </c>
      <c r="E44" s="11" t="s">
        <v>45</v>
      </c>
      <c r="F44" s="9">
        <v>2</v>
      </c>
      <c r="G44" s="11" t="s">
        <v>16</v>
      </c>
      <c r="H44" s="10" t="s">
        <v>51</v>
      </c>
      <c r="I44" s="11" t="s">
        <v>29</v>
      </c>
      <c r="J44" s="152">
        <v>626.16</v>
      </c>
      <c r="K44" s="152">
        <v>626.16</v>
      </c>
      <c r="L44" s="152">
        <v>62.99</v>
      </c>
      <c r="M44" s="203">
        <f t="shared" si="1"/>
        <v>10.059729142711129</v>
      </c>
    </row>
    <row r="45" spans="1:13" ht="37.5" x14ac:dyDescent="0.3">
      <c r="A45" s="33" t="s">
        <v>35</v>
      </c>
      <c r="B45" s="9">
        <v>601</v>
      </c>
      <c r="C45" s="10" t="s">
        <v>21</v>
      </c>
      <c r="D45" s="11" t="s">
        <v>54</v>
      </c>
      <c r="E45" s="11" t="s">
        <v>45</v>
      </c>
      <c r="F45" s="9">
        <v>2</v>
      </c>
      <c r="G45" s="11" t="s">
        <v>16</v>
      </c>
      <c r="H45" s="10" t="s">
        <v>51</v>
      </c>
      <c r="I45" s="11" t="s">
        <v>36</v>
      </c>
      <c r="J45" s="152">
        <v>15</v>
      </c>
      <c r="K45" s="152">
        <v>15</v>
      </c>
      <c r="L45" s="152">
        <v>1.29</v>
      </c>
      <c r="M45" s="203">
        <f t="shared" si="1"/>
        <v>8.6000000000000014</v>
      </c>
    </row>
    <row r="46" spans="1:13" ht="37.5" x14ac:dyDescent="0.3">
      <c r="A46" s="33" t="s">
        <v>180</v>
      </c>
      <c r="B46" s="9">
        <v>601</v>
      </c>
      <c r="C46" s="10" t="s">
        <v>21</v>
      </c>
      <c r="D46" s="11" t="s">
        <v>54</v>
      </c>
      <c r="E46" s="11" t="s">
        <v>45</v>
      </c>
      <c r="F46" s="9">
        <v>2</v>
      </c>
      <c r="G46" s="11" t="s">
        <v>16</v>
      </c>
      <c r="H46" s="10" t="s">
        <v>52</v>
      </c>
      <c r="I46" s="11" t="s">
        <v>19</v>
      </c>
      <c r="J46" s="152">
        <f>J47+J48</f>
        <v>0</v>
      </c>
      <c r="K46" s="152">
        <f>K47+K48</f>
        <v>0</v>
      </c>
      <c r="L46" s="152">
        <f>L47+L48</f>
        <v>291.22999999999996</v>
      </c>
      <c r="M46" s="203">
        <v>0</v>
      </c>
    </row>
    <row r="47" spans="1:13" ht="75" x14ac:dyDescent="0.3">
      <c r="A47" s="33" t="s">
        <v>34</v>
      </c>
      <c r="B47" s="9">
        <v>601</v>
      </c>
      <c r="C47" s="10" t="s">
        <v>21</v>
      </c>
      <c r="D47" s="11" t="s">
        <v>54</v>
      </c>
      <c r="E47" s="11" t="s">
        <v>45</v>
      </c>
      <c r="F47" s="9">
        <v>2</v>
      </c>
      <c r="G47" s="11" t="s">
        <v>16</v>
      </c>
      <c r="H47" s="10" t="s">
        <v>52</v>
      </c>
      <c r="I47" s="11" t="s">
        <v>29</v>
      </c>
      <c r="J47" s="152">
        <v>0</v>
      </c>
      <c r="K47" s="152">
        <v>0</v>
      </c>
      <c r="L47" s="152">
        <v>278.70999999999998</v>
      </c>
      <c r="M47" s="203">
        <v>0</v>
      </c>
    </row>
    <row r="48" spans="1:13" ht="37.5" x14ac:dyDescent="0.3">
      <c r="A48" s="33" t="s">
        <v>35</v>
      </c>
      <c r="B48" s="9">
        <v>601</v>
      </c>
      <c r="C48" s="10" t="s">
        <v>21</v>
      </c>
      <c r="D48" s="11" t="s">
        <v>54</v>
      </c>
      <c r="E48" s="11" t="s">
        <v>45</v>
      </c>
      <c r="F48" s="9">
        <v>2</v>
      </c>
      <c r="G48" s="11" t="s">
        <v>16</v>
      </c>
      <c r="H48" s="10" t="s">
        <v>52</v>
      </c>
      <c r="I48" s="11" t="s">
        <v>36</v>
      </c>
      <c r="J48" s="152">
        <v>0</v>
      </c>
      <c r="K48" s="152">
        <v>0</v>
      </c>
      <c r="L48" s="152">
        <v>12.52</v>
      </c>
      <c r="M48" s="203">
        <v>0</v>
      </c>
    </row>
    <row r="49" spans="1:13" ht="75" x14ac:dyDescent="0.3">
      <c r="A49" s="33" t="s">
        <v>286</v>
      </c>
      <c r="B49" s="9">
        <v>601</v>
      </c>
      <c r="C49" s="10" t="s">
        <v>21</v>
      </c>
      <c r="D49" s="11" t="s">
        <v>54</v>
      </c>
      <c r="E49" s="9">
        <v>11</v>
      </c>
      <c r="F49" s="9">
        <v>0</v>
      </c>
      <c r="G49" s="11" t="s">
        <v>16</v>
      </c>
      <c r="H49" s="10" t="s">
        <v>18</v>
      </c>
      <c r="I49" s="11" t="s">
        <v>19</v>
      </c>
      <c r="J49" s="152">
        <f>J50</f>
        <v>1903.6899999999998</v>
      </c>
      <c r="K49" s="152">
        <f>K50</f>
        <v>1903.6899999999998</v>
      </c>
      <c r="L49" s="152">
        <f>L50</f>
        <v>407.49</v>
      </c>
      <c r="M49" s="203">
        <f t="shared" si="1"/>
        <v>21.405270816151791</v>
      </c>
    </row>
    <row r="50" spans="1:13" ht="37.5" x14ac:dyDescent="0.3">
      <c r="A50" s="33" t="s">
        <v>361</v>
      </c>
      <c r="B50" s="9">
        <v>601</v>
      </c>
      <c r="C50" s="10" t="s">
        <v>21</v>
      </c>
      <c r="D50" s="11" t="s">
        <v>54</v>
      </c>
      <c r="E50" s="14" t="s">
        <v>96</v>
      </c>
      <c r="F50" s="11" t="s">
        <v>17</v>
      </c>
      <c r="G50" s="11" t="s">
        <v>44</v>
      </c>
      <c r="H50" s="10" t="s">
        <v>18</v>
      </c>
      <c r="I50" s="11" t="s">
        <v>19</v>
      </c>
      <c r="J50" s="174">
        <f>J51+J53</f>
        <v>1903.6899999999998</v>
      </c>
      <c r="K50" s="174">
        <f>K51+K53</f>
        <v>1903.6899999999998</v>
      </c>
      <c r="L50" s="174">
        <f>L51+L53</f>
        <v>407.49</v>
      </c>
      <c r="M50" s="203">
        <f t="shared" si="1"/>
        <v>21.405270816151791</v>
      </c>
    </row>
    <row r="51" spans="1:13" ht="37.5" x14ac:dyDescent="0.3">
      <c r="A51" s="33" t="s">
        <v>33</v>
      </c>
      <c r="B51" s="9">
        <v>601</v>
      </c>
      <c r="C51" s="10" t="s">
        <v>21</v>
      </c>
      <c r="D51" s="11" t="s">
        <v>54</v>
      </c>
      <c r="E51" s="14" t="s">
        <v>96</v>
      </c>
      <c r="F51" s="11" t="s">
        <v>17</v>
      </c>
      <c r="G51" s="11" t="s">
        <v>44</v>
      </c>
      <c r="H51" s="10" t="s">
        <v>28</v>
      </c>
      <c r="I51" s="11" t="s">
        <v>19</v>
      </c>
      <c r="J51" s="152">
        <f>J52</f>
        <v>49.86</v>
      </c>
      <c r="K51" s="152">
        <f>K52</f>
        <v>49.86</v>
      </c>
      <c r="L51" s="152">
        <f>L52</f>
        <v>11.11</v>
      </c>
      <c r="M51" s="203">
        <f t="shared" si="1"/>
        <v>22.282390693943039</v>
      </c>
    </row>
    <row r="52" spans="1:13" ht="75" x14ac:dyDescent="0.3">
      <c r="A52" s="33" t="s">
        <v>34</v>
      </c>
      <c r="B52" s="9">
        <v>601</v>
      </c>
      <c r="C52" s="10" t="s">
        <v>21</v>
      </c>
      <c r="D52" s="11" t="s">
        <v>54</v>
      </c>
      <c r="E52" s="14" t="s">
        <v>96</v>
      </c>
      <c r="F52" s="11" t="s">
        <v>17</v>
      </c>
      <c r="G52" s="11" t="s">
        <v>44</v>
      </c>
      <c r="H52" s="10" t="s">
        <v>28</v>
      </c>
      <c r="I52" s="11" t="s">
        <v>29</v>
      </c>
      <c r="J52" s="152">
        <v>49.86</v>
      </c>
      <c r="K52" s="152">
        <v>49.86</v>
      </c>
      <c r="L52" s="152">
        <v>11.11</v>
      </c>
      <c r="M52" s="203">
        <f t="shared" si="1"/>
        <v>22.282390693943039</v>
      </c>
    </row>
    <row r="53" spans="1:13" ht="37.5" x14ac:dyDescent="0.3">
      <c r="A53" s="33" t="s">
        <v>39</v>
      </c>
      <c r="B53" s="9">
        <v>601</v>
      </c>
      <c r="C53" s="10" t="s">
        <v>21</v>
      </c>
      <c r="D53" s="11" t="s">
        <v>54</v>
      </c>
      <c r="E53" s="14" t="s">
        <v>96</v>
      </c>
      <c r="F53" s="11" t="s">
        <v>17</v>
      </c>
      <c r="G53" s="11" t="s">
        <v>44</v>
      </c>
      <c r="H53" s="10" t="s">
        <v>30</v>
      </c>
      <c r="I53" s="11" t="s">
        <v>19</v>
      </c>
      <c r="J53" s="152">
        <f>J54</f>
        <v>1853.83</v>
      </c>
      <c r="K53" s="152">
        <f>K54</f>
        <v>1853.83</v>
      </c>
      <c r="L53" s="152">
        <f>L54</f>
        <v>396.38</v>
      </c>
      <c r="M53" s="203">
        <f t="shared" si="1"/>
        <v>21.381680089328579</v>
      </c>
    </row>
    <row r="54" spans="1:13" ht="75" x14ac:dyDescent="0.3">
      <c r="A54" s="33" t="s">
        <v>34</v>
      </c>
      <c r="B54" s="9">
        <v>601</v>
      </c>
      <c r="C54" s="10" t="s">
        <v>21</v>
      </c>
      <c r="D54" s="11" t="s">
        <v>54</v>
      </c>
      <c r="E54" s="14" t="s">
        <v>96</v>
      </c>
      <c r="F54" s="11" t="s">
        <v>17</v>
      </c>
      <c r="G54" s="11" t="s">
        <v>44</v>
      </c>
      <c r="H54" s="10" t="s">
        <v>30</v>
      </c>
      <c r="I54" s="11" t="s">
        <v>29</v>
      </c>
      <c r="J54" s="152">
        <v>1853.83</v>
      </c>
      <c r="K54" s="152">
        <v>1853.83</v>
      </c>
      <c r="L54" s="152">
        <v>396.38</v>
      </c>
      <c r="M54" s="203">
        <f t="shared" si="1"/>
        <v>21.381680089328579</v>
      </c>
    </row>
    <row r="55" spans="1:13" ht="56.25" x14ac:dyDescent="0.3">
      <c r="A55" s="33" t="s">
        <v>267</v>
      </c>
      <c r="B55" s="9">
        <v>601</v>
      </c>
      <c r="C55" s="10" t="s">
        <v>21</v>
      </c>
      <c r="D55" s="11" t="s">
        <v>54</v>
      </c>
      <c r="E55" s="9">
        <v>16</v>
      </c>
      <c r="F55" s="9">
        <v>0</v>
      </c>
      <c r="G55" s="11" t="s">
        <v>16</v>
      </c>
      <c r="H55" s="10" t="s">
        <v>18</v>
      </c>
      <c r="I55" s="11" t="s">
        <v>19</v>
      </c>
      <c r="J55" s="152">
        <f>J56</f>
        <v>3013.6400000000003</v>
      </c>
      <c r="K55" s="152">
        <f>K56</f>
        <v>3013.6400000000003</v>
      </c>
      <c r="L55" s="152">
        <f>L56</f>
        <v>508.8</v>
      </c>
      <c r="M55" s="203">
        <f t="shared" si="1"/>
        <v>16.883237546621359</v>
      </c>
    </row>
    <row r="56" spans="1:13" ht="37.5" x14ac:dyDescent="0.3">
      <c r="A56" s="33" t="s">
        <v>144</v>
      </c>
      <c r="B56" s="9">
        <v>601</v>
      </c>
      <c r="C56" s="10" t="s">
        <v>21</v>
      </c>
      <c r="D56" s="11" t="s">
        <v>54</v>
      </c>
      <c r="E56" s="9">
        <v>16</v>
      </c>
      <c r="F56" s="9">
        <v>0</v>
      </c>
      <c r="G56" s="11" t="s">
        <v>21</v>
      </c>
      <c r="H56" s="10" t="s">
        <v>18</v>
      </c>
      <c r="I56" s="11" t="s">
        <v>19</v>
      </c>
      <c r="J56" s="152">
        <f>J57+J60+J62</f>
        <v>3013.6400000000003</v>
      </c>
      <c r="K56" s="152">
        <f>K57+K60+K62</f>
        <v>3013.6400000000003</v>
      </c>
      <c r="L56" s="152">
        <f>L57+L60+L62</f>
        <v>508.8</v>
      </c>
      <c r="M56" s="203">
        <f t="shared" si="1"/>
        <v>16.883237546621359</v>
      </c>
    </row>
    <row r="57" spans="1:13" ht="37.5" x14ac:dyDescent="0.3">
      <c r="A57" s="33" t="s">
        <v>33</v>
      </c>
      <c r="B57" s="9">
        <v>601</v>
      </c>
      <c r="C57" s="10" t="s">
        <v>21</v>
      </c>
      <c r="D57" s="11" t="s">
        <v>54</v>
      </c>
      <c r="E57" s="9">
        <v>16</v>
      </c>
      <c r="F57" s="9">
        <v>0</v>
      </c>
      <c r="G57" s="11" t="s">
        <v>21</v>
      </c>
      <c r="H57" s="10" t="s">
        <v>28</v>
      </c>
      <c r="I57" s="11" t="s">
        <v>19</v>
      </c>
      <c r="J57" s="152">
        <f>J58+J59</f>
        <v>203.53</v>
      </c>
      <c r="K57" s="152">
        <f>K58+K59</f>
        <v>203.53</v>
      </c>
      <c r="L57" s="152">
        <f>L58+L59</f>
        <v>13.14</v>
      </c>
      <c r="M57" s="203">
        <f t="shared" si="1"/>
        <v>6.4560507050557661</v>
      </c>
    </row>
    <row r="58" spans="1:13" ht="75" x14ac:dyDescent="0.3">
      <c r="A58" s="33" t="s">
        <v>34</v>
      </c>
      <c r="B58" s="9">
        <v>601</v>
      </c>
      <c r="C58" s="10" t="s">
        <v>21</v>
      </c>
      <c r="D58" s="11" t="s">
        <v>54</v>
      </c>
      <c r="E58" s="9">
        <v>16</v>
      </c>
      <c r="F58" s="9">
        <v>0</v>
      </c>
      <c r="G58" s="11" t="s">
        <v>21</v>
      </c>
      <c r="H58" s="10" t="s">
        <v>28</v>
      </c>
      <c r="I58" s="11" t="s">
        <v>29</v>
      </c>
      <c r="J58" s="152">
        <v>46.62</v>
      </c>
      <c r="K58" s="152">
        <v>46.62</v>
      </c>
      <c r="L58" s="152">
        <v>0</v>
      </c>
      <c r="M58" s="203">
        <f t="shared" si="1"/>
        <v>0</v>
      </c>
    </row>
    <row r="59" spans="1:13" ht="37.5" x14ac:dyDescent="0.3">
      <c r="A59" s="33" t="s">
        <v>35</v>
      </c>
      <c r="B59" s="9">
        <v>601</v>
      </c>
      <c r="C59" s="10" t="s">
        <v>21</v>
      </c>
      <c r="D59" s="11" t="s">
        <v>54</v>
      </c>
      <c r="E59" s="9">
        <v>16</v>
      </c>
      <c r="F59" s="9">
        <v>0</v>
      </c>
      <c r="G59" s="11" t="s">
        <v>21</v>
      </c>
      <c r="H59" s="10" t="s">
        <v>28</v>
      </c>
      <c r="I59" s="11" t="s">
        <v>36</v>
      </c>
      <c r="J59" s="152">
        <v>156.91</v>
      </c>
      <c r="K59" s="152">
        <v>156.91</v>
      </c>
      <c r="L59" s="152">
        <v>13.14</v>
      </c>
      <c r="M59" s="203">
        <f t="shared" si="1"/>
        <v>8.3742272640367101</v>
      </c>
    </row>
    <row r="60" spans="1:13" ht="37.5" x14ac:dyDescent="0.3">
      <c r="A60" s="33" t="s">
        <v>39</v>
      </c>
      <c r="B60" s="9">
        <v>601</v>
      </c>
      <c r="C60" s="10" t="s">
        <v>21</v>
      </c>
      <c r="D60" s="10" t="s">
        <v>54</v>
      </c>
      <c r="E60" s="9">
        <v>16</v>
      </c>
      <c r="F60" s="9">
        <v>0</v>
      </c>
      <c r="G60" s="11" t="s">
        <v>21</v>
      </c>
      <c r="H60" s="10" t="s">
        <v>30</v>
      </c>
      <c r="I60" s="11" t="s">
        <v>19</v>
      </c>
      <c r="J60" s="152">
        <f>J61</f>
        <v>1493.14</v>
      </c>
      <c r="K60" s="152">
        <f>K61</f>
        <v>1493.14</v>
      </c>
      <c r="L60" s="152">
        <f>L61</f>
        <v>311.79000000000002</v>
      </c>
      <c r="M60" s="203">
        <f t="shared" si="1"/>
        <v>20.881498051086972</v>
      </c>
    </row>
    <row r="61" spans="1:13" ht="75" x14ac:dyDescent="0.3">
      <c r="A61" s="33" t="s">
        <v>34</v>
      </c>
      <c r="B61" s="9">
        <v>601</v>
      </c>
      <c r="C61" s="10" t="s">
        <v>21</v>
      </c>
      <c r="D61" s="10" t="s">
        <v>54</v>
      </c>
      <c r="E61" s="9">
        <v>16</v>
      </c>
      <c r="F61" s="9">
        <v>0</v>
      </c>
      <c r="G61" s="11" t="s">
        <v>21</v>
      </c>
      <c r="H61" s="10" t="s">
        <v>30</v>
      </c>
      <c r="I61" s="11" t="s">
        <v>29</v>
      </c>
      <c r="J61" s="152">
        <v>1493.14</v>
      </c>
      <c r="K61" s="152">
        <v>1493.14</v>
      </c>
      <c r="L61" s="152">
        <v>311.79000000000002</v>
      </c>
      <c r="M61" s="203">
        <f t="shared" si="1"/>
        <v>20.881498051086972</v>
      </c>
    </row>
    <row r="62" spans="1:13" ht="56.25" x14ac:dyDescent="0.3">
      <c r="A62" s="83" t="s">
        <v>514</v>
      </c>
      <c r="B62" s="9">
        <v>601</v>
      </c>
      <c r="C62" s="10" t="s">
        <v>21</v>
      </c>
      <c r="D62" s="11" t="s">
        <v>54</v>
      </c>
      <c r="E62" s="9">
        <v>16</v>
      </c>
      <c r="F62" s="9">
        <v>0</v>
      </c>
      <c r="G62" s="11" t="s">
        <v>21</v>
      </c>
      <c r="H62" s="10" t="s">
        <v>53</v>
      </c>
      <c r="I62" s="11" t="s">
        <v>19</v>
      </c>
      <c r="J62" s="152">
        <f>J63+J64</f>
        <v>1316.97</v>
      </c>
      <c r="K62" s="152">
        <f>K63+K64</f>
        <v>1316.97</v>
      </c>
      <c r="L62" s="152">
        <f>L63+L64</f>
        <v>183.87</v>
      </c>
      <c r="M62" s="203">
        <f t="shared" si="1"/>
        <v>13.961593658169891</v>
      </c>
    </row>
    <row r="63" spans="1:13" ht="75" x14ac:dyDescent="0.3">
      <c r="A63" s="33" t="s">
        <v>34</v>
      </c>
      <c r="B63" s="9">
        <v>601</v>
      </c>
      <c r="C63" s="10" t="s">
        <v>21</v>
      </c>
      <c r="D63" s="11" t="s">
        <v>54</v>
      </c>
      <c r="E63" s="9">
        <v>16</v>
      </c>
      <c r="F63" s="9">
        <v>0</v>
      </c>
      <c r="G63" s="11" t="s">
        <v>21</v>
      </c>
      <c r="H63" s="10" t="s">
        <v>53</v>
      </c>
      <c r="I63" s="11" t="s">
        <v>29</v>
      </c>
      <c r="J63" s="152">
        <v>1041.9000000000001</v>
      </c>
      <c r="K63" s="152">
        <v>1041.9000000000001</v>
      </c>
      <c r="L63" s="152">
        <v>155.85</v>
      </c>
      <c r="M63" s="203">
        <f t="shared" si="1"/>
        <v>14.958249352145117</v>
      </c>
    </row>
    <row r="64" spans="1:13" ht="37.5" x14ac:dyDescent="0.3">
      <c r="A64" s="33" t="s">
        <v>35</v>
      </c>
      <c r="B64" s="9">
        <v>601</v>
      </c>
      <c r="C64" s="10" t="s">
        <v>21</v>
      </c>
      <c r="D64" s="11" t="s">
        <v>54</v>
      </c>
      <c r="E64" s="9">
        <v>16</v>
      </c>
      <c r="F64" s="9">
        <v>0</v>
      </c>
      <c r="G64" s="11" t="s">
        <v>21</v>
      </c>
      <c r="H64" s="10" t="s">
        <v>53</v>
      </c>
      <c r="I64" s="11" t="s">
        <v>36</v>
      </c>
      <c r="J64" s="152">
        <v>275.07</v>
      </c>
      <c r="K64" s="152">
        <v>275.07</v>
      </c>
      <c r="L64" s="152">
        <v>28.02</v>
      </c>
      <c r="M64" s="203">
        <f t="shared" si="1"/>
        <v>10.186497982331771</v>
      </c>
    </row>
    <row r="65" spans="1:13" ht="56.25" x14ac:dyDescent="0.3">
      <c r="A65" s="42" t="s">
        <v>248</v>
      </c>
      <c r="B65" s="9">
        <v>601</v>
      </c>
      <c r="C65" s="10" t="s">
        <v>21</v>
      </c>
      <c r="D65" s="11" t="s">
        <v>54</v>
      </c>
      <c r="E65" s="14" t="s">
        <v>140</v>
      </c>
      <c r="F65" s="11" t="s">
        <v>17</v>
      </c>
      <c r="G65" s="11" t="s">
        <v>16</v>
      </c>
      <c r="H65" s="10" t="s">
        <v>18</v>
      </c>
      <c r="I65" s="11" t="s">
        <v>19</v>
      </c>
      <c r="J65" s="152">
        <f t="shared" ref="J65:L66" si="3">J66</f>
        <v>2416.96</v>
      </c>
      <c r="K65" s="152">
        <f t="shared" si="3"/>
        <v>2416.9499999999998</v>
      </c>
      <c r="L65" s="152">
        <f t="shared" si="3"/>
        <v>466.90999999999997</v>
      </c>
      <c r="M65" s="203">
        <f t="shared" si="1"/>
        <v>19.318148906679909</v>
      </c>
    </row>
    <row r="66" spans="1:13" ht="37.5" x14ac:dyDescent="0.3">
      <c r="A66" s="42" t="s">
        <v>181</v>
      </c>
      <c r="B66" s="9">
        <v>601</v>
      </c>
      <c r="C66" s="10" t="s">
        <v>21</v>
      </c>
      <c r="D66" s="11" t="s">
        <v>54</v>
      </c>
      <c r="E66" s="14" t="s">
        <v>140</v>
      </c>
      <c r="F66" s="11" t="s">
        <v>17</v>
      </c>
      <c r="G66" s="11" t="s">
        <v>100</v>
      </c>
      <c r="H66" s="10" t="s">
        <v>18</v>
      </c>
      <c r="I66" s="11" t="s">
        <v>19</v>
      </c>
      <c r="J66" s="152">
        <f t="shared" si="3"/>
        <v>2416.96</v>
      </c>
      <c r="K66" s="152">
        <f t="shared" si="3"/>
        <v>2416.9499999999998</v>
      </c>
      <c r="L66" s="152">
        <f t="shared" si="3"/>
        <v>466.90999999999997</v>
      </c>
      <c r="M66" s="203">
        <f t="shared" si="1"/>
        <v>19.318148906679909</v>
      </c>
    </row>
    <row r="67" spans="1:13" ht="37.5" x14ac:dyDescent="0.3">
      <c r="A67" s="41" t="s">
        <v>149</v>
      </c>
      <c r="B67" s="9">
        <v>601</v>
      </c>
      <c r="C67" s="10" t="s">
        <v>21</v>
      </c>
      <c r="D67" s="11" t="s">
        <v>54</v>
      </c>
      <c r="E67" s="14" t="s">
        <v>140</v>
      </c>
      <c r="F67" s="11" t="s">
        <v>17</v>
      </c>
      <c r="G67" s="11" t="s">
        <v>100</v>
      </c>
      <c r="H67" s="10" t="s">
        <v>135</v>
      </c>
      <c r="I67" s="11" t="s">
        <v>19</v>
      </c>
      <c r="J67" s="152">
        <f>J68+J69</f>
        <v>2416.96</v>
      </c>
      <c r="K67" s="152">
        <f>K68+K69</f>
        <v>2416.9499999999998</v>
      </c>
      <c r="L67" s="152">
        <f>L68+L69</f>
        <v>466.90999999999997</v>
      </c>
      <c r="M67" s="203">
        <f t="shared" si="1"/>
        <v>19.318148906679909</v>
      </c>
    </row>
    <row r="68" spans="1:13" ht="75" x14ac:dyDescent="0.3">
      <c r="A68" s="33" t="s">
        <v>34</v>
      </c>
      <c r="B68" s="9">
        <v>601</v>
      </c>
      <c r="C68" s="10" t="s">
        <v>21</v>
      </c>
      <c r="D68" s="14" t="s">
        <v>54</v>
      </c>
      <c r="E68" s="14" t="s">
        <v>140</v>
      </c>
      <c r="F68" s="11" t="s">
        <v>17</v>
      </c>
      <c r="G68" s="11" t="s">
        <v>100</v>
      </c>
      <c r="H68" s="10" t="s">
        <v>135</v>
      </c>
      <c r="I68" s="11" t="s">
        <v>29</v>
      </c>
      <c r="J68" s="152">
        <v>2213.67</v>
      </c>
      <c r="K68" s="152">
        <v>2213.66</v>
      </c>
      <c r="L68" s="152">
        <v>463.82</v>
      </c>
      <c r="M68" s="203">
        <f t="shared" si="1"/>
        <v>20.952630485259707</v>
      </c>
    </row>
    <row r="69" spans="1:13" ht="37.5" x14ac:dyDescent="0.3">
      <c r="A69" s="33" t="s">
        <v>35</v>
      </c>
      <c r="B69" s="9">
        <v>601</v>
      </c>
      <c r="C69" s="10" t="s">
        <v>21</v>
      </c>
      <c r="D69" s="14" t="s">
        <v>54</v>
      </c>
      <c r="E69" s="14" t="s">
        <v>140</v>
      </c>
      <c r="F69" s="11" t="s">
        <v>17</v>
      </c>
      <c r="G69" s="11" t="s">
        <v>100</v>
      </c>
      <c r="H69" s="10" t="s">
        <v>135</v>
      </c>
      <c r="I69" s="11" t="s">
        <v>36</v>
      </c>
      <c r="J69" s="152">
        <v>203.29</v>
      </c>
      <c r="K69" s="152">
        <v>203.29</v>
      </c>
      <c r="L69" s="152">
        <v>3.09</v>
      </c>
      <c r="M69" s="203">
        <f t="shared" si="1"/>
        <v>1.5199960647351074</v>
      </c>
    </row>
    <row r="70" spans="1:13" s="15" customFormat="1" x14ac:dyDescent="0.3">
      <c r="A70" s="34" t="s">
        <v>56</v>
      </c>
      <c r="B70" s="6">
        <v>601</v>
      </c>
      <c r="C70" s="13" t="s">
        <v>21</v>
      </c>
      <c r="D70" s="8" t="s">
        <v>70</v>
      </c>
      <c r="E70" s="8" t="s">
        <v>16</v>
      </c>
      <c r="F70" s="8">
        <v>0</v>
      </c>
      <c r="G70" s="8" t="s">
        <v>16</v>
      </c>
      <c r="H70" s="7" t="s">
        <v>18</v>
      </c>
      <c r="I70" s="8" t="s">
        <v>19</v>
      </c>
      <c r="J70" s="173">
        <f t="shared" ref="J70:L73" si="4">J71</f>
        <v>3.44</v>
      </c>
      <c r="K70" s="173">
        <f t="shared" si="4"/>
        <v>3.44</v>
      </c>
      <c r="L70" s="173">
        <f t="shared" si="4"/>
        <v>0</v>
      </c>
      <c r="M70" s="202">
        <f t="shared" si="1"/>
        <v>0</v>
      </c>
    </row>
    <row r="71" spans="1:13" ht="37.5" x14ac:dyDescent="0.3">
      <c r="A71" s="33" t="s">
        <v>48</v>
      </c>
      <c r="B71" s="9">
        <v>601</v>
      </c>
      <c r="C71" s="14" t="s">
        <v>21</v>
      </c>
      <c r="D71" s="11" t="s">
        <v>70</v>
      </c>
      <c r="E71" s="11" t="s">
        <v>45</v>
      </c>
      <c r="F71" s="11" t="s">
        <v>17</v>
      </c>
      <c r="G71" s="11" t="s">
        <v>16</v>
      </c>
      <c r="H71" s="10" t="s">
        <v>18</v>
      </c>
      <c r="I71" s="11" t="s">
        <v>19</v>
      </c>
      <c r="J71" s="152">
        <f t="shared" si="4"/>
        <v>3.44</v>
      </c>
      <c r="K71" s="152">
        <f t="shared" si="4"/>
        <v>3.44</v>
      </c>
      <c r="L71" s="152">
        <f t="shared" si="4"/>
        <v>0</v>
      </c>
      <c r="M71" s="203">
        <f t="shared" si="1"/>
        <v>0</v>
      </c>
    </row>
    <row r="72" spans="1:13" ht="37.5" x14ac:dyDescent="0.3">
      <c r="A72" s="33" t="s">
        <v>57</v>
      </c>
      <c r="B72" s="9">
        <v>601</v>
      </c>
      <c r="C72" s="14" t="s">
        <v>21</v>
      </c>
      <c r="D72" s="11" t="s">
        <v>70</v>
      </c>
      <c r="E72" s="9">
        <v>51</v>
      </c>
      <c r="F72" s="9">
        <v>3</v>
      </c>
      <c r="G72" s="11" t="s">
        <v>16</v>
      </c>
      <c r="H72" s="10" t="s">
        <v>18</v>
      </c>
      <c r="I72" s="11" t="s">
        <v>19</v>
      </c>
      <c r="J72" s="152">
        <f t="shared" si="4"/>
        <v>3.44</v>
      </c>
      <c r="K72" s="152">
        <f t="shared" si="4"/>
        <v>3.44</v>
      </c>
      <c r="L72" s="152">
        <f t="shared" si="4"/>
        <v>0</v>
      </c>
      <c r="M72" s="203">
        <f t="shared" si="1"/>
        <v>0</v>
      </c>
    </row>
    <row r="73" spans="1:13" ht="56.25" x14ac:dyDescent="0.3">
      <c r="A73" s="41" t="s">
        <v>155</v>
      </c>
      <c r="B73" s="9">
        <v>601</v>
      </c>
      <c r="C73" s="14" t="s">
        <v>21</v>
      </c>
      <c r="D73" s="11" t="s">
        <v>70</v>
      </c>
      <c r="E73" s="9">
        <v>51</v>
      </c>
      <c r="F73" s="9">
        <v>3</v>
      </c>
      <c r="G73" s="11" t="s">
        <v>16</v>
      </c>
      <c r="H73" s="10" t="s">
        <v>58</v>
      </c>
      <c r="I73" s="11" t="s">
        <v>19</v>
      </c>
      <c r="J73" s="152">
        <f t="shared" si="4"/>
        <v>3.44</v>
      </c>
      <c r="K73" s="152">
        <f t="shared" si="4"/>
        <v>3.44</v>
      </c>
      <c r="L73" s="152">
        <f t="shared" si="4"/>
        <v>0</v>
      </c>
      <c r="M73" s="203">
        <f t="shared" si="1"/>
        <v>0</v>
      </c>
    </row>
    <row r="74" spans="1:13" ht="37.5" x14ac:dyDescent="0.3">
      <c r="A74" s="33" t="s">
        <v>35</v>
      </c>
      <c r="B74" s="9">
        <v>601</v>
      </c>
      <c r="C74" s="10" t="s">
        <v>21</v>
      </c>
      <c r="D74" s="11" t="s">
        <v>70</v>
      </c>
      <c r="E74" s="9">
        <v>51</v>
      </c>
      <c r="F74" s="9">
        <v>3</v>
      </c>
      <c r="G74" s="11" t="s">
        <v>16</v>
      </c>
      <c r="H74" s="10" t="s">
        <v>58</v>
      </c>
      <c r="I74" s="11" t="s">
        <v>36</v>
      </c>
      <c r="J74" s="152">
        <v>3.44</v>
      </c>
      <c r="K74" s="152">
        <v>3.44</v>
      </c>
      <c r="L74" s="152">
        <v>0</v>
      </c>
      <c r="M74" s="203">
        <f t="shared" si="1"/>
        <v>0</v>
      </c>
    </row>
    <row r="75" spans="1:13" s="15" customFormat="1" x14ac:dyDescent="0.3">
      <c r="A75" s="34" t="s">
        <v>40</v>
      </c>
      <c r="B75" s="6">
        <v>601</v>
      </c>
      <c r="C75" s="13" t="s">
        <v>21</v>
      </c>
      <c r="D75" s="8">
        <v>13</v>
      </c>
      <c r="E75" s="8" t="s">
        <v>16</v>
      </c>
      <c r="F75" s="8" t="s">
        <v>17</v>
      </c>
      <c r="G75" s="8" t="s">
        <v>16</v>
      </c>
      <c r="H75" s="7" t="s">
        <v>18</v>
      </c>
      <c r="I75" s="8" t="s">
        <v>19</v>
      </c>
      <c r="J75" s="173">
        <f>J76+J89+J97+J108+J157+J145+J103+J118+J93</f>
        <v>66336.650000000009</v>
      </c>
      <c r="K75" s="173">
        <f>K76+K89+K97+K108+K157+K145+K103+K118+K93</f>
        <v>90064</v>
      </c>
      <c r="L75" s="173">
        <f>L76+L89+L97+L108+L157+L145+L103+L118+L93</f>
        <v>13510.89</v>
      </c>
      <c r="M75" s="202">
        <f t="shared" si="1"/>
        <v>15.001432314798366</v>
      </c>
    </row>
    <row r="76" spans="1:13" ht="37.5" x14ac:dyDescent="0.3">
      <c r="A76" s="33" t="s">
        <v>48</v>
      </c>
      <c r="B76" s="9">
        <v>601</v>
      </c>
      <c r="C76" s="14" t="s">
        <v>21</v>
      </c>
      <c r="D76" s="11">
        <v>13</v>
      </c>
      <c r="E76" s="11" t="s">
        <v>45</v>
      </c>
      <c r="F76" s="11" t="s">
        <v>17</v>
      </c>
      <c r="G76" s="11" t="s">
        <v>16</v>
      </c>
      <c r="H76" s="10" t="s">
        <v>18</v>
      </c>
      <c r="I76" s="11" t="s">
        <v>19</v>
      </c>
      <c r="J76" s="152">
        <f>J77</f>
        <v>2955.6899999999996</v>
      </c>
      <c r="K76" s="152">
        <f>K77</f>
        <v>2955.6899999999996</v>
      </c>
      <c r="L76" s="152">
        <f>L77</f>
        <v>524.01</v>
      </c>
      <c r="M76" s="203">
        <f t="shared" si="1"/>
        <v>17.728855191173636</v>
      </c>
    </row>
    <row r="77" spans="1:13" ht="37.5" x14ac:dyDescent="0.3">
      <c r="A77" s="33" t="s">
        <v>62</v>
      </c>
      <c r="B77" s="9">
        <v>601</v>
      </c>
      <c r="C77" s="14" t="s">
        <v>21</v>
      </c>
      <c r="D77" s="11">
        <v>13</v>
      </c>
      <c r="E77" s="11" t="s">
        <v>45</v>
      </c>
      <c r="F77" s="11" t="s">
        <v>11</v>
      </c>
      <c r="G77" s="11" t="s">
        <v>16</v>
      </c>
      <c r="H77" s="10" t="s">
        <v>18</v>
      </c>
      <c r="I77" s="11" t="s">
        <v>19</v>
      </c>
      <c r="J77" s="152">
        <f>J78+J81+J84+J86</f>
        <v>2955.6899999999996</v>
      </c>
      <c r="K77" s="152">
        <f>K78+K81+K84+K86</f>
        <v>2955.6899999999996</v>
      </c>
      <c r="L77" s="152">
        <f>L78+L81+L84+L86</f>
        <v>524.01</v>
      </c>
      <c r="M77" s="203">
        <f t="shared" si="1"/>
        <v>17.728855191173636</v>
      </c>
    </row>
    <row r="78" spans="1:13" ht="56.25" x14ac:dyDescent="0.3">
      <c r="A78" s="43" t="s">
        <v>154</v>
      </c>
      <c r="B78" s="9">
        <v>601</v>
      </c>
      <c r="C78" s="14" t="s">
        <v>21</v>
      </c>
      <c r="D78" s="11">
        <v>13</v>
      </c>
      <c r="E78" s="11" t="s">
        <v>45</v>
      </c>
      <c r="F78" s="11" t="s">
        <v>11</v>
      </c>
      <c r="G78" s="11" t="s">
        <v>16</v>
      </c>
      <c r="H78" s="10" t="s">
        <v>63</v>
      </c>
      <c r="I78" s="11" t="s">
        <v>19</v>
      </c>
      <c r="J78" s="152">
        <f>J79+J80</f>
        <v>1426.37</v>
      </c>
      <c r="K78" s="152">
        <f>K79+K80</f>
        <v>1426.37</v>
      </c>
      <c r="L78" s="152">
        <f>L79+L80</f>
        <v>318.3</v>
      </c>
      <c r="M78" s="203">
        <f t="shared" si="1"/>
        <v>22.315388012927926</v>
      </c>
    </row>
    <row r="79" spans="1:13" ht="75" x14ac:dyDescent="0.3">
      <c r="A79" s="33" t="s">
        <v>34</v>
      </c>
      <c r="B79" s="9">
        <v>601</v>
      </c>
      <c r="C79" s="10" t="s">
        <v>21</v>
      </c>
      <c r="D79" s="11">
        <v>13</v>
      </c>
      <c r="E79" s="11" t="s">
        <v>45</v>
      </c>
      <c r="F79" s="11" t="s">
        <v>11</v>
      </c>
      <c r="G79" s="11" t="s">
        <v>16</v>
      </c>
      <c r="H79" s="10" t="s">
        <v>63</v>
      </c>
      <c r="I79" s="11" t="s">
        <v>29</v>
      </c>
      <c r="J79" s="152">
        <v>1387.8</v>
      </c>
      <c r="K79" s="152">
        <v>1387.8</v>
      </c>
      <c r="L79" s="152">
        <v>316.18</v>
      </c>
      <c r="M79" s="203">
        <f t="shared" si="1"/>
        <v>22.782821732238077</v>
      </c>
    </row>
    <row r="80" spans="1:13" ht="37.5" x14ac:dyDescent="0.3">
      <c r="A80" s="33" t="s">
        <v>35</v>
      </c>
      <c r="B80" s="9">
        <v>601</v>
      </c>
      <c r="C80" s="10" t="s">
        <v>21</v>
      </c>
      <c r="D80" s="14">
        <v>13</v>
      </c>
      <c r="E80" s="11" t="s">
        <v>45</v>
      </c>
      <c r="F80" s="11" t="s">
        <v>11</v>
      </c>
      <c r="G80" s="11" t="s">
        <v>16</v>
      </c>
      <c r="H80" s="10" t="s">
        <v>63</v>
      </c>
      <c r="I80" s="11" t="s">
        <v>36</v>
      </c>
      <c r="J80" s="152">
        <v>38.57</v>
      </c>
      <c r="K80" s="152">
        <v>38.57</v>
      </c>
      <c r="L80" s="152">
        <v>2.12</v>
      </c>
      <c r="M80" s="203">
        <f t="shared" si="1"/>
        <v>5.496499870365569</v>
      </c>
    </row>
    <row r="81" spans="1:13" x14ac:dyDescent="0.3">
      <c r="A81" s="39" t="s">
        <v>65</v>
      </c>
      <c r="B81" s="9">
        <v>601</v>
      </c>
      <c r="C81" s="14" t="s">
        <v>21</v>
      </c>
      <c r="D81" s="11">
        <v>13</v>
      </c>
      <c r="E81" s="9">
        <v>51</v>
      </c>
      <c r="F81" s="9">
        <v>5</v>
      </c>
      <c r="G81" s="11" t="s">
        <v>16</v>
      </c>
      <c r="H81" s="10" t="s">
        <v>66</v>
      </c>
      <c r="I81" s="11" t="s">
        <v>19</v>
      </c>
      <c r="J81" s="152">
        <f>J82+J83</f>
        <v>316.15999999999997</v>
      </c>
      <c r="K81" s="152">
        <f>K82+K83</f>
        <v>316.15999999999997</v>
      </c>
      <c r="L81" s="152">
        <f>L82+L83</f>
        <v>205.71</v>
      </c>
      <c r="M81" s="203">
        <f t="shared" si="1"/>
        <v>65.065156882591097</v>
      </c>
    </row>
    <row r="82" spans="1:13" ht="37.5" x14ac:dyDescent="0.3">
      <c r="A82" s="33" t="s">
        <v>35</v>
      </c>
      <c r="B82" s="9">
        <v>601</v>
      </c>
      <c r="C82" s="10" t="s">
        <v>21</v>
      </c>
      <c r="D82" s="11">
        <v>13</v>
      </c>
      <c r="E82" s="9">
        <v>51</v>
      </c>
      <c r="F82" s="9">
        <v>5</v>
      </c>
      <c r="G82" s="11" t="s">
        <v>16</v>
      </c>
      <c r="H82" s="10" t="s">
        <v>66</v>
      </c>
      <c r="I82" s="11" t="s">
        <v>36</v>
      </c>
      <c r="J82" s="152">
        <v>200</v>
      </c>
      <c r="K82" s="152">
        <v>200</v>
      </c>
      <c r="L82" s="152">
        <v>14.55</v>
      </c>
      <c r="M82" s="203">
        <f t="shared" ref="M82:M145" si="5">L82/K82*100</f>
        <v>7.2750000000000012</v>
      </c>
    </row>
    <row r="83" spans="1:13" x14ac:dyDescent="0.3">
      <c r="A83" s="39" t="s">
        <v>37</v>
      </c>
      <c r="B83" s="9">
        <v>601</v>
      </c>
      <c r="C83" s="10" t="s">
        <v>21</v>
      </c>
      <c r="D83" s="11">
        <v>13</v>
      </c>
      <c r="E83" s="9">
        <v>51</v>
      </c>
      <c r="F83" s="28">
        <v>5</v>
      </c>
      <c r="G83" s="11" t="s">
        <v>16</v>
      </c>
      <c r="H83" s="10" t="s">
        <v>66</v>
      </c>
      <c r="I83" s="11" t="s">
        <v>38</v>
      </c>
      <c r="J83" s="152">
        <v>116.16</v>
      </c>
      <c r="K83" s="152">
        <v>116.16</v>
      </c>
      <c r="L83" s="152">
        <v>191.16</v>
      </c>
      <c r="M83" s="203">
        <f t="shared" si="5"/>
        <v>164.56611570247935</v>
      </c>
    </row>
    <row r="84" spans="1:13" ht="56.25" x14ac:dyDescent="0.3">
      <c r="A84" s="41" t="s">
        <v>505</v>
      </c>
      <c r="B84" s="9">
        <v>601</v>
      </c>
      <c r="C84" s="14" t="s">
        <v>21</v>
      </c>
      <c r="D84" s="14">
        <v>13</v>
      </c>
      <c r="E84" s="9">
        <v>51</v>
      </c>
      <c r="F84" s="9">
        <v>5</v>
      </c>
      <c r="G84" s="11" t="s">
        <v>16</v>
      </c>
      <c r="H84" s="10" t="s">
        <v>72</v>
      </c>
      <c r="I84" s="11" t="s">
        <v>19</v>
      </c>
      <c r="J84" s="152">
        <f>J85</f>
        <v>3</v>
      </c>
      <c r="K84" s="152">
        <f>K85</f>
        <v>3</v>
      </c>
      <c r="L84" s="152">
        <f>L85</f>
        <v>0</v>
      </c>
      <c r="M84" s="203">
        <f t="shared" si="5"/>
        <v>0</v>
      </c>
    </row>
    <row r="85" spans="1:13" ht="37.5" x14ac:dyDescent="0.3">
      <c r="A85" s="33" t="s">
        <v>35</v>
      </c>
      <c r="B85" s="9">
        <v>601</v>
      </c>
      <c r="C85" s="10" t="s">
        <v>21</v>
      </c>
      <c r="D85" s="14">
        <v>13</v>
      </c>
      <c r="E85" s="9">
        <v>51</v>
      </c>
      <c r="F85" s="9">
        <v>5</v>
      </c>
      <c r="G85" s="11" t="s">
        <v>16</v>
      </c>
      <c r="H85" s="10" t="s">
        <v>72</v>
      </c>
      <c r="I85" s="11" t="s">
        <v>36</v>
      </c>
      <c r="J85" s="152">
        <v>3</v>
      </c>
      <c r="K85" s="152">
        <v>3</v>
      </c>
      <c r="L85" s="152">
        <v>0</v>
      </c>
      <c r="M85" s="203">
        <f t="shared" si="5"/>
        <v>0</v>
      </c>
    </row>
    <row r="86" spans="1:13" ht="37.5" x14ac:dyDescent="0.3">
      <c r="A86" s="41" t="s">
        <v>180</v>
      </c>
      <c r="B86" s="9">
        <v>601</v>
      </c>
      <c r="C86" s="10" t="s">
        <v>21</v>
      </c>
      <c r="D86" s="11">
        <v>13</v>
      </c>
      <c r="E86" s="11" t="s">
        <v>45</v>
      </c>
      <c r="F86" s="9">
        <v>5</v>
      </c>
      <c r="G86" s="11" t="s">
        <v>16</v>
      </c>
      <c r="H86" s="10" t="s">
        <v>52</v>
      </c>
      <c r="I86" s="11" t="s">
        <v>19</v>
      </c>
      <c r="J86" s="152">
        <f>J87+J88</f>
        <v>1210.1600000000001</v>
      </c>
      <c r="K86" s="152">
        <f>K87+K88</f>
        <v>1210.1600000000001</v>
      </c>
      <c r="L86" s="152">
        <f>L87+L88</f>
        <v>0</v>
      </c>
      <c r="M86" s="203">
        <f t="shared" si="5"/>
        <v>0</v>
      </c>
    </row>
    <row r="87" spans="1:13" ht="75" x14ac:dyDescent="0.3">
      <c r="A87" s="33" t="s">
        <v>34</v>
      </c>
      <c r="B87" s="9">
        <v>601</v>
      </c>
      <c r="C87" s="10" t="s">
        <v>21</v>
      </c>
      <c r="D87" s="11">
        <v>13</v>
      </c>
      <c r="E87" s="11" t="s">
        <v>45</v>
      </c>
      <c r="F87" s="11" t="s">
        <v>11</v>
      </c>
      <c r="G87" s="11" t="s">
        <v>16</v>
      </c>
      <c r="H87" s="10" t="s">
        <v>52</v>
      </c>
      <c r="I87" s="11" t="s">
        <v>29</v>
      </c>
      <c r="J87" s="152">
        <v>1171.51</v>
      </c>
      <c r="K87" s="152">
        <v>1171.51</v>
      </c>
      <c r="L87" s="152">
        <v>0</v>
      </c>
      <c r="M87" s="203">
        <f t="shared" si="5"/>
        <v>0</v>
      </c>
    </row>
    <row r="88" spans="1:13" ht="37.5" x14ac:dyDescent="0.3">
      <c r="A88" s="33" t="s">
        <v>35</v>
      </c>
      <c r="B88" s="9">
        <v>601</v>
      </c>
      <c r="C88" s="10" t="s">
        <v>21</v>
      </c>
      <c r="D88" s="11">
        <v>13</v>
      </c>
      <c r="E88" s="9">
        <v>51</v>
      </c>
      <c r="F88" s="9">
        <v>5</v>
      </c>
      <c r="G88" s="11" t="s">
        <v>16</v>
      </c>
      <c r="H88" s="10" t="s">
        <v>52</v>
      </c>
      <c r="I88" s="11" t="s">
        <v>36</v>
      </c>
      <c r="J88" s="152">
        <v>38.65</v>
      </c>
      <c r="K88" s="152">
        <v>38.65</v>
      </c>
      <c r="L88" s="152">
        <v>0</v>
      </c>
      <c r="M88" s="203">
        <f t="shared" si="5"/>
        <v>0</v>
      </c>
    </row>
    <row r="89" spans="1:13" ht="75" x14ac:dyDescent="0.3">
      <c r="A89" s="44" t="s">
        <v>416</v>
      </c>
      <c r="B89" s="6">
        <v>601</v>
      </c>
      <c r="C89" s="13" t="s">
        <v>21</v>
      </c>
      <c r="D89" s="13">
        <v>13</v>
      </c>
      <c r="E89" s="8" t="s">
        <v>21</v>
      </c>
      <c r="F89" s="8" t="s">
        <v>17</v>
      </c>
      <c r="G89" s="8" t="s">
        <v>16</v>
      </c>
      <c r="H89" s="7" t="s">
        <v>18</v>
      </c>
      <c r="I89" s="8" t="s">
        <v>19</v>
      </c>
      <c r="J89" s="173">
        <f t="shared" ref="J89:L91" si="6">J90</f>
        <v>110</v>
      </c>
      <c r="K89" s="173">
        <f t="shared" si="6"/>
        <v>110</v>
      </c>
      <c r="L89" s="173">
        <f t="shared" si="6"/>
        <v>16</v>
      </c>
      <c r="M89" s="202">
        <f t="shared" si="5"/>
        <v>14.545454545454545</v>
      </c>
    </row>
    <row r="90" spans="1:13" ht="75" x14ac:dyDescent="0.3">
      <c r="A90" s="42" t="s">
        <v>378</v>
      </c>
      <c r="B90" s="9">
        <v>601</v>
      </c>
      <c r="C90" s="14" t="s">
        <v>21</v>
      </c>
      <c r="D90" s="14">
        <v>13</v>
      </c>
      <c r="E90" s="11" t="s">
        <v>21</v>
      </c>
      <c r="F90" s="11" t="s">
        <v>17</v>
      </c>
      <c r="G90" s="11" t="s">
        <v>21</v>
      </c>
      <c r="H90" s="10" t="s">
        <v>18</v>
      </c>
      <c r="I90" s="11" t="s">
        <v>19</v>
      </c>
      <c r="J90" s="152">
        <f t="shared" si="6"/>
        <v>110</v>
      </c>
      <c r="K90" s="152">
        <f t="shared" si="6"/>
        <v>110</v>
      </c>
      <c r="L90" s="152">
        <f t="shared" si="6"/>
        <v>16</v>
      </c>
      <c r="M90" s="203">
        <f t="shared" si="5"/>
        <v>14.545454545454545</v>
      </c>
    </row>
    <row r="91" spans="1:13" ht="37.5" x14ac:dyDescent="0.3">
      <c r="A91" s="45" t="s">
        <v>379</v>
      </c>
      <c r="B91" s="9">
        <v>601</v>
      </c>
      <c r="C91" s="14" t="s">
        <v>21</v>
      </c>
      <c r="D91" s="14">
        <v>13</v>
      </c>
      <c r="E91" s="11" t="s">
        <v>21</v>
      </c>
      <c r="F91" s="11" t="s">
        <v>17</v>
      </c>
      <c r="G91" s="11" t="s">
        <v>21</v>
      </c>
      <c r="H91" s="10" t="s">
        <v>73</v>
      </c>
      <c r="I91" s="11" t="s">
        <v>19</v>
      </c>
      <c r="J91" s="152">
        <f t="shared" si="6"/>
        <v>110</v>
      </c>
      <c r="K91" s="152">
        <f t="shared" si="6"/>
        <v>110</v>
      </c>
      <c r="L91" s="152">
        <f t="shared" si="6"/>
        <v>16</v>
      </c>
      <c r="M91" s="203">
        <f t="shared" si="5"/>
        <v>14.545454545454545</v>
      </c>
    </row>
    <row r="92" spans="1:13" ht="37.5" x14ac:dyDescent="0.3">
      <c r="A92" s="33" t="s">
        <v>35</v>
      </c>
      <c r="B92" s="9">
        <v>601</v>
      </c>
      <c r="C92" s="10" t="s">
        <v>21</v>
      </c>
      <c r="D92" s="10" t="s">
        <v>74</v>
      </c>
      <c r="E92" s="11" t="s">
        <v>21</v>
      </c>
      <c r="F92" s="11" t="s">
        <v>17</v>
      </c>
      <c r="G92" s="11" t="s">
        <v>21</v>
      </c>
      <c r="H92" s="10" t="s">
        <v>73</v>
      </c>
      <c r="I92" s="11" t="s">
        <v>36</v>
      </c>
      <c r="J92" s="152">
        <v>110</v>
      </c>
      <c r="K92" s="152">
        <v>110</v>
      </c>
      <c r="L92" s="152">
        <v>16</v>
      </c>
      <c r="M92" s="203">
        <f t="shared" si="5"/>
        <v>14.545454545454545</v>
      </c>
    </row>
    <row r="93" spans="1:13" ht="75" x14ac:dyDescent="0.3">
      <c r="A93" s="34" t="s">
        <v>380</v>
      </c>
      <c r="B93" s="6">
        <v>601</v>
      </c>
      <c r="C93" s="7" t="s">
        <v>21</v>
      </c>
      <c r="D93" s="7" t="s">
        <v>74</v>
      </c>
      <c r="E93" s="8" t="s">
        <v>44</v>
      </c>
      <c r="F93" s="8" t="s">
        <v>17</v>
      </c>
      <c r="G93" s="8" t="s">
        <v>16</v>
      </c>
      <c r="H93" s="7" t="s">
        <v>18</v>
      </c>
      <c r="I93" s="8" t="s">
        <v>19</v>
      </c>
      <c r="J93" s="173">
        <f t="shared" ref="J93:L95" si="7">J94</f>
        <v>0</v>
      </c>
      <c r="K93" s="173">
        <f t="shared" si="7"/>
        <v>3103</v>
      </c>
      <c r="L93" s="173">
        <f t="shared" si="7"/>
        <v>0</v>
      </c>
      <c r="M93" s="202">
        <f t="shared" si="5"/>
        <v>0</v>
      </c>
    </row>
    <row r="94" spans="1:13" ht="75" x14ac:dyDescent="0.3">
      <c r="A94" s="33" t="s">
        <v>341</v>
      </c>
      <c r="B94" s="9">
        <v>601</v>
      </c>
      <c r="C94" s="10" t="s">
        <v>21</v>
      </c>
      <c r="D94" s="10" t="s">
        <v>74</v>
      </c>
      <c r="E94" s="11" t="s">
        <v>44</v>
      </c>
      <c r="F94" s="11" t="s">
        <v>26</v>
      </c>
      <c r="G94" s="11" t="s">
        <v>16</v>
      </c>
      <c r="H94" s="10" t="s">
        <v>18</v>
      </c>
      <c r="I94" s="11" t="s">
        <v>19</v>
      </c>
      <c r="J94" s="152">
        <f t="shared" si="7"/>
        <v>0</v>
      </c>
      <c r="K94" s="152">
        <f t="shared" si="7"/>
        <v>3103</v>
      </c>
      <c r="L94" s="152">
        <f t="shared" si="7"/>
        <v>0</v>
      </c>
      <c r="M94" s="203">
        <f t="shared" si="5"/>
        <v>0</v>
      </c>
    </row>
    <row r="95" spans="1:13" ht="37.5" x14ac:dyDescent="0.3">
      <c r="A95" s="67" t="s">
        <v>887</v>
      </c>
      <c r="B95" s="9">
        <v>601</v>
      </c>
      <c r="C95" s="10" t="s">
        <v>21</v>
      </c>
      <c r="D95" s="10" t="s">
        <v>74</v>
      </c>
      <c r="E95" s="11" t="s">
        <v>44</v>
      </c>
      <c r="F95" s="11" t="s">
        <v>26</v>
      </c>
      <c r="G95" s="11" t="s">
        <v>16</v>
      </c>
      <c r="H95" s="10" t="s">
        <v>885</v>
      </c>
      <c r="I95" s="11" t="s">
        <v>19</v>
      </c>
      <c r="J95" s="152">
        <f t="shared" si="7"/>
        <v>0</v>
      </c>
      <c r="K95" s="152">
        <f t="shared" si="7"/>
        <v>3103</v>
      </c>
      <c r="L95" s="152">
        <f t="shared" si="7"/>
        <v>0</v>
      </c>
      <c r="M95" s="203">
        <f t="shared" si="5"/>
        <v>0</v>
      </c>
    </row>
    <row r="96" spans="1:13" ht="37.5" x14ac:dyDescent="0.3">
      <c r="A96" s="33" t="s">
        <v>888</v>
      </c>
      <c r="B96" s="9">
        <v>601</v>
      </c>
      <c r="C96" s="10" t="s">
        <v>21</v>
      </c>
      <c r="D96" s="10" t="s">
        <v>74</v>
      </c>
      <c r="E96" s="11" t="s">
        <v>44</v>
      </c>
      <c r="F96" s="11" t="s">
        <v>26</v>
      </c>
      <c r="G96" s="11" t="s">
        <v>16</v>
      </c>
      <c r="H96" s="10" t="s">
        <v>885</v>
      </c>
      <c r="I96" s="11" t="s">
        <v>886</v>
      </c>
      <c r="J96" s="152">
        <v>0</v>
      </c>
      <c r="K96" s="152">
        <v>3103</v>
      </c>
      <c r="L96" s="152">
        <v>0</v>
      </c>
      <c r="M96" s="203">
        <f t="shared" si="5"/>
        <v>0</v>
      </c>
    </row>
    <row r="97" spans="1:13" ht="112.5" x14ac:dyDescent="0.3">
      <c r="A97" s="46" t="s">
        <v>415</v>
      </c>
      <c r="B97" s="6">
        <v>601</v>
      </c>
      <c r="C97" s="13" t="s">
        <v>21</v>
      </c>
      <c r="D97" s="8">
        <v>13</v>
      </c>
      <c r="E97" s="13" t="s">
        <v>67</v>
      </c>
      <c r="F97" s="8" t="s">
        <v>17</v>
      </c>
      <c r="G97" s="8" t="s">
        <v>16</v>
      </c>
      <c r="H97" s="7" t="s">
        <v>18</v>
      </c>
      <c r="I97" s="8" t="s">
        <v>19</v>
      </c>
      <c r="J97" s="173">
        <f t="shared" ref="J97:L98" si="8">J98</f>
        <v>15554.7</v>
      </c>
      <c r="K97" s="173">
        <f t="shared" si="8"/>
        <v>15868</v>
      </c>
      <c r="L97" s="173">
        <f t="shared" si="8"/>
        <v>3291.15</v>
      </c>
      <c r="M97" s="202">
        <f t="shared" si="5"/>
        <v>20.740799092513235</v>
      </c>
    </row>
    <row r="98" spans="1:13" ht="56.25" x14ac:dyDescent="0.3">
      <c r="A98" s="39" t="s">
        <v>270</v>
      </c>
      <c r="B98" s="9">
        <v>601</v>
      </c>
      <c r="C98" s="14" t="s">
        <v>21</v>
      </c>
      <c r="D98" s="11">
        <v>13</v>
      </c>
      <c r="E98" s="14" t="s">
        <v>67</v>
      </c>
      <c r="F98" s="11" t="s">
        <v>17</v>
      </c>
      <c r="G98" s="11" t="s">
        <v>21</v>
      </c>
      <c r="H98" s="10" t="s">
        <v>18</v>
      </c>
      <c r="I98" s="11" t="s">
        <v>19</v>
      </c>
      <c r="J98" s="152">
        <f t="shared" si="8"/>
        <v>15554.7</v>
      </c>
      <c r="K98" s="152">
        <f t="shared" si="8"/>
        <v>15868</v>
      </c>
      <c r="L98" s="152">
        <f t="shared" si="8"/>
        <v>3291.15</v>
      </c>
      <c r="M98" s="203">
        <f t="shared" si="5"/>
        <v>20.740799092513235</v>
      </c>
    </row>
    <row r="99" spans="1:13" ht="37.5" x14ac:dyDescent="0.3">
      <c r="A99" s="47" t="s">
        <v>68</v>
      </c>
      <c r="B99" s="9">
        <v>601</v>
      </c>
      <c r="C99" s="14" t="s">
        <v>21</v>
      </c>
      <c r="D99" s="14">
        <v>13</v>
      </c>
      <c r="E99" s="14" t="s">
        <v>67</v>
      </c>
      <c r="F99" s="11" t="s">
        <v>17</v>
      </c>
      <c r="G99" s="11" t="s">
        <v>21</v>
      </c>
      <c r="H99" s="10" t="s">
        <v>69</v>
      </c>
      <c r="I99" s="11" t="s">
        <v>19</v>
      </c>
      <c r="J99" s="152">
        <f>J100+J101+J102</f>
        <v>15554.7</v>
      </c>
      <c r="K99" s="152">
        <f>K100+K101+K102</f>
        <v>15868</v>
      </c>
      <c r="L99" s="152">
        <f>L100+L101+L102</f>
        <v>3291.15</v>
      </c>
      <c r="M99" s="203">
        <f t="shared" si="5"/>
        <v>20.740799092513235</v>
      </c>
    </row>
    <row r="100" spans="1:13" ht="75" x14ac:dyDescent="0.3">
      <c r="A100" s="48" t="s">
        <v>34</v>
      </c>
      <c r="B100" s="9">
        <v>601</v>
      </c>
      <c r="C100" s="10" t="s">
        <v>21</v>
      </c>
      <c r="D100" s="14">
        <v>13</v>
      </c>
      <c r="E100" s="14" t="s">
        <v>67</v>
      </c>
      <c r="F100" s="11" t="s">
        <v>17</v>
      </c>
      <c r="G100" s="11" t="s">
        <v>21</v>
      </c>
      <c r="H100" s="10" t="s">
        <v>69</v>
      </c>
      <c r="I100" s="11" t="s">
        <v>29</v>
      </c>
      <c r="J100" s="152">
        <v>13120</v>
      </c>
      <c r="K100" s="152">
        <v>13458.73</v>
      </c>
      <c r="L100" s="152">
        <v>2879.71</v>
      </c>
      <c r="M100" s="203">
        <f t="shared" si="5"/>
        <v>21.396595369696843</v>
      </c>
    </row>
    <row r="101" spans="1:13" ht="37.5" x14ac:dyDescent="0.3">
      <c r="A101" s="33" t="s">
        <v>35</v>
      </c>
      <c r="B101" s="9">
        <v>601</v>
      </c>
      <c r="C101" s="10" t="s">
        <v>21</v>
      </c>
      <c r="D101" s="14">
        <v>13</v>
      </c>
      <c r="E101" s="14" t="s">
        <v>67</v>
      </c>
      <c r="F101" s="11" t="s">
        <v>17</v>
      </c>
      <c r="G101" s="11" t="s">
        <v>21</v>
      </c>
      <c r="H101" s="10" t="s">
        <v>69</v>
      </c>
      <c r="I101" s="11" t="s">
        <v>36</v>
      </c>
      <c r="J101" s="152">
        <v>2133.5</v>
      </c>
      <c r="K101" s="152">
        <v>2108.0700000000002</v>
      </c>
      <c r="L101" s="152">
        <v>411.44</v>
      </c>
      <c r="M101" s="203">
        <f t="shared" si="5"/>
        <v>19.517378455174637</v>
      </c>
    </row>
    <row r="102" spans="1:13" x14ac:dyDescent="0.3">
      <c r="A102" s="39" t="s">
        <v>37</v>
      </c>
      <c r="B102" s="9">
        <v>601</v>
      </c>
      <c r="C102" s="10" t="s">
        <v>21</v>
      </c>
      <c r="D102" s="14">
        <v>13</v>
      </c>
      <c r="E102" s="14" t="s">
        <v>67</v>
      </c>
      <c r="F102" s="11" t="s">
        <v>17</v>
      </c>
      <c r="G102" s="11" t="s">
        <v>21</v>
      </c>
      <c r="H102" s="10" t="s">
        <v>69</v>
      </c>
      <c r="I102" s="11" t="s">
        <v>38</v>
      </c>
      <c r="J102" s="152">
        <v>301.2</v>
      </c>
      <c r="K102" s="152">
        <v>301.2</v>
      </c>
      <c r="L102" s="152">
        <v>0</v>
      </c>
      <c r="M102" s="203">
        <f t="shared" si="5"/>
        <v>0</v>
      </c>
    </row>
    <row r="103" spans="1:13" ht="75" x14ac:dyDescent="0.3">
      <c r="A103" s="34" t="s">
        <v>267</v>
      </c>
      <c r="B103" s="6">
        <v>601</v>
      </c>
      <c r="C103" s="13" t="s">
        <v>21</v>
      </c>
      <c r="D103" s="13">
        <v>13</v>
      </c>
      <c r="E103" s="13" t="s">
        <v>395</v>
      </c>
      <c r="F103" s="8" t="s">
        <v>17</v>
      </c>
      <c r="G103" s="8" t="s">
        <v>16</v>
      </c>
      <c r="H103" s="7" t="s">
        <v>18</v>
      </c>
      <c r="I103" s="8" t="s">
        <v>19</v>
      </c>
      <c r="J103" s="173">
        <f t="shared" ref="J103:L104" si="9">J104</f>
        <v>321.04000000000002</v>
      </c>
      <c r="K103" s="173">
        <f t="shared" si="9"/>
        <v>349.08</v>
      </c>
      <c r="L103" s="173">
        <f t="shared" si="9"/>
        <v>100.49</v>
      </c>
      <c r="M103" s="202">
        <f t="shared" si="5"/>
        <v>28.787097513463962</v>
      </c>
    </row>
    <row r="104" spans="1:13" x14ac:dyDescent="0.3">
      <c r="A104" s="39" t="s">
        <v>396</v>
      </c>
      <c r="B104" s="9">
        <v>601</v>
      </c>
      <c r="C104" s="14" t="s">
        <v>21</v>
      </c>
      <c r="D104" s="14">
        <v>13</v>
      </c>
      <c r="E104" s="14" t="s">
        <v>395</v>
      </c>
      <c r="F104" s="11" t="s">
        <v>17</v>
      </c>
      <c r="G104" s="11" t="s">
        <v>44</v>
      </c>
      <c r="H104" s="10" t="s">
        <v>18</v>
      </c>
      <c r="I104" s="11" t="s">
        <v>19</v>
      </c>
      <c r="J104" s="152">
        <f t="shared" si="9"/>
        <v>321.04000000000002</v>
      </c>
      <c r="K104" s="152">
        <f t="shared" si="9"/>
        <v>349.08</v>
      </c>
      <c r="L104" s="152">
        <f t="shared" si="9"/>
        <v>100.49</v>
      </c>
      <c r="M104" s="203">
        <f t="shared" si="5"/>
        <v>28.787097513463962</v>
      </c>
    </row>
    <row r="105" spans="1:13" ht="37.5" x14ac:dyDescent="0.3">
      <c r="A105" s="39" t="s">
        <v>393</v>
      </c>
      <c r="B105" s="9">
        <v>601</v>
      </c>
      <c r="C105" s="14" t="s">
        <v>21</v>
      </c>
      <c r="D105" s="14">
        <v>13</v>
      </c>
      <c r="E105" s="14" t="s">
        <v>395</v>
      </c>
      <c r="F105" s="11" t="s">
        <v>17</v>
      </c>
      <c r="G105" s="11" t="s">
        <v>44</v>
      </c>
      <c r="H105" s="10" t="s">
        <v>394</v>
      </c>
      <c r="I105" s="11" t="s">
        <v>19</v>
      </c>
      <c r="J105" s="152">
        <f>J106+J107</f>
        <v>321.04000000000002</v>
      </c>
      <c r="K105" s="152">
        <f>K106+K107</f>
        <v>349.08</v>
      </c>
      <c r="L105" s="152">
        <f>L106+L107</f>
        <v>100.49</v>
      </c>
      <c r="M105" s="203">
        <f t="shared" si="5"/>
        <v>28.787097513463962</v>
      </c>
    </row>
    <row r="106" spans="1:13" ht="37.5" x14ac:dyDescent="0.3">
      <c r="A106" s="33" t="s">
        <v>35</v>
      </c>
      <c r="B106" s="9">
        <v>601</v>
      </c>
      <c r="C106" s="10" t="s">
        <v>21</v>
      </c>
      <c r="D106" s="14">
        <v>13</v>
      </c>
      <c r="E106" s="14" t="s">
        <v>395</v>
      </c>
      <c r="F106" s="11" t="s">
        <v>17</v>
      </c>
      <c r="G106" s="11" t="s">
        <v>44</v>
      </c>
      <c r="H106" s="10" t="s">
        <v>394</v>
      </c>
      <c r="I106" s="11" t="s">
        <v>36</v>
      </c>
      <c r="J106" s="152">
        <v>278.24</v>
      </c>
      <c r="K106" s="152">
        <v>295.27</v>
      </c>
      <c r="L106" s="152">
        <v>100.49</v>
      </c>
      <c r="M106" s="203">
        <f t="shared" si="5"/>
        <v>34.033257696345721</v>
      </c>
    </row>
    <row r="107" spans="1:13" x14ac:dyDescent="0.3">
      <c r="A107" s="39" t="s">
        <v>37</v>
      </c>
      <c r="B107" s="9">
        <v>601</v>
      </c>
      <c r="C107" s="10" t="s">
        <v>21</v>
      </c>
      <c r="D107" s="14">
        <v>13</v>
      </c>
      <c r="E107" s="14" t="s">
        <v>395</v>
      </c>
      <c r="F107" s="11" t="s">
        <v>17</v>
      </c>
      <c r="G107" s="11" t="s">
        <v>44</v>
      </c>
      <c r="H107" s="10" t="s">
        <v>394</v>
      </c>
      <c r="I107" s="11" t="s">
        <v>38</v>
      </c>
      <c r="J107" s="152">
        <v>42.8</v>
      </c>
      <c r="K107" s="152">
        <v>53.81</v>
      </c>
      <c r="L107" s="152">
        <v>0</v>
      </c>
      <c r="M107" s="203">
        <f t="shared" si="5"/>
        <v>0</v>
      </c>
    </row>
    <row r="108" spans="1:13" ht="37.5" x14ac:dyDescent="0.3">
      <c r="A108" s="46" t="s">
        <v>211</v>
      </c>
      <c r="B108" s="6">
        <v>601</v>
      </c>
      <c r="C108" s="13" t="s">
        <v>21</v>
      </c>
      <c r="D108" s="13">
        <v>13</v>
      </c>
      <c r="E108" s="13" t="s">
        <v>216</v>
      </c>
      <c r="F108" s="8" t="s">
        <v>17</v>
      </c>
      <c r="G108" s="8" t="s">
        <v>16</v>
      </c>
      <c r="H108" s="7" t="s">
        <v>18</v>
      </c>
      <c r="I108" s="8" t="s">
        <v>19</v>
      </c>
      <c r="J108" s="173">
        <f>J109+J114</f>
        <v>46697.18</v>
      </c>
      <c r="K108" s="173">
        <f>K109+K114</f>
        <v>66735.19</v>
      </c>
      <c r="L108" s="173">
        <f>L109+L114</f>
        <v>9569.25</v>
      </c>
      <c r="M108" s="202">
        <f t="shared" si="5"/>
        <v>14.339136518529431</v>
      </c>
    </row>
    <row r="109" spans="1:13" ht="37.5" x14ac:dyDescent="0.3">
      <c r="A109" s="49" t="s">
        <v>414</v>
      </c>
      <c r="B109" s="9">
        <v>601</v>
      </c>
      <c r="C109" s="14" t="s">
        <v>21</v>
      </c>
      <c r="D109" s="14">
        <v>13</v>
      </c>
      <c r="E109" s="14" t="s">
        <v>216</v>
      </c>
      <c r="F109" s="11" t="s">
        <v>17</v>
      </c>
      <c r="G109" s="11" t="s">
        <v>21</v>
      </c>
      <c r="H109" s="10" t="s">
        <v>18</v>
      </c>
      <c r="I109" s="11" t="s">
        <v>19</v>
      </c>
      <c r="J109" s="152">
        <f>J110</f>
        <v>41038.36</v>
      </c>
      <c r="K109" s="152">
        <f>K110</f>
        <v>42765.270000000004</v>
      </c>
      <c r="L109" s="152">
        <f>L110</f>
        <v>7557.4699999999993</v>
      </c>
      <c r="M109" s="203">
        <f t="shared" si="5"/>
        <v>17.671980090386423</v>
      </c>
    </row>
    <row r="110" spans="1:13" ht="37.5" x14ac:dyDescent="0.3">
      <c r="A110" s="47" t="s">
        <v>68</v>
      </c>
      <c r="B110" s="9">
        <v>601</v>
      </c>
      <c r="C110" s="14" t="s">
        <v>21</v>
      </c>
      <c r="D110" s="14">
        <v>13</v>
      </c>
      <c r="E110" s="14" t="s">
        <v>216</v>
      </c>
      <c r="F110" s="11" t="s">
        <v>17</v>
      </c>
      <c r="G110" s="11" t="s">
        <v>21</v>
      </c>
      <c r="H110" s="10" t="s">
        <v>69</v>
      </c>
      <c r="I110" s="11" t="s">
        <v>19</v>
      </c>
      <c r="J110" s="152">
        <f>J111+J112+J113</f>
        <v>41038.36</v>
      </c>
      <c r="K110" s="152">
        <f>K111+K112+K113</f>
        <v>42765.270000000004</v>
      </c>
      <c r="L110" s="152">
        <f>L111+L112+L113</f>
        <v>7557.4699999999993</v>
      </c>
      <c r="M110" s="203">
        <f t="shared" si="5"/>
        <v>17.671980090386423</v>
      </c>
    </row>
    <row r="111" spans="1:13" ht="75" x14ac:dyDescent="0.3">
      <c r="A111" s="48" t="s">
        <v>34</v>
      </c>
      <c r="B111" s="9">
        <v>601</v>
      </c>
      <c r="C111" s="10" t="s">
        <v>21</v>
      </c>
      <c r="D111" s="14">
        <v>13</v>
      </c>
      <c r="E111" s="14" t="s">
        <v>216</v>
      </c>
      <c r="F111" s="11" t="s">
        <v>17</v>
      </c>
      <c r="G111" s="11" t="s">
        <v>21</v>
      </c>
      <c r="H111" s="10" t="s">
        <v>69</v>
      </c>
      <c r="I111" s="11" t="s">
        <v>29</v>
      </c>
      <c r="J111" s="152">
        <v>38089.78</v>
      </c>
      <c r="K111" s="152">
        <v>38372.31</v>
      </c>
      <c r="L111" s="152">
        <v>7072.57</v>
      </c>
      <c r="M111" s="203">
        <f t="shared" si="5"/>
        <v>18.431441839180387</v>
      </c>
    </row>
    <row r="112" spans="1:13" ht="37.5" x14ac:dyDescent="0.3">
      <c r="A112" s="33" t="s">
        <v>35</v>
      </c>
      <c r="B112" s="9">
        <v>601</v>
      </c>
      <c r="C112" s="10" t="s">
        <v>21</v>
      </c>
      <c r="D112" s="14">
        <v>13</v>
      </c>
      <c r="E112" s="14" t="s">
        <v>216</v>
      </c>
      <c r="F112" s="11" t="s">
        <v>17</v>
      </c>
      <c r="G112" s="11" t="s">
        <v>21</v>
      </c>
      <c r="H112" s="10" t="s">
        <v>69</v>
      </c>
      <c r="I112" s="11" t="s">
        <v>36</v>
      </c>
      <c r="J112" s="152">
        <v>2753.58</v>
      </c>
      <c r="K112" s="152">
        <v>4075.48</v>
      </c>
      <c r="L112" s="152">
        <v>484.9</v>
      </c>
      <c r="M112" s="203">
        <f t="shared" si="5"/>
        <v>11.897985022623102</v>
      </c>
    </row>
    <row r="113" spans="1:13" x14ac:dyDescent="0.3">
      <c r="A113" s="39" t="s">
        <v>37</v>
      </c>
      <c r="B113" s="9">
        <v>601</v>
      </c>
      <c r="C113" s="10" t="s">
        <v>21</v>
      </c>
      <c r="D113" s="14">
        <v>13</v>
      </c>
      <c r="E113" s="14" t="s">
        <v>216</v>
      </c>
      <c r="F113" s="11" t="s">
        <v>17</v>
      </c>
      <c r="G113" s="11" t="s">
        <v>21</v>
      </c>
      <c r="H113" s="10" t="s">
        <v>69</v>
      </c>
      <c r="I113" s="11" t="s">
        <v>38</v>
      </c>
      <c r="J113" s="152">
        <v>195</v>
      </c>
      <c r="K113" s="152">
        <v>317.48</v>
      </c>
      <c r="L113" s="152">
        <v>0</v>
      </c>
      <c r="M113" s="203">
        <f t="shared" si="5"/>
        <v>0</v>
      </c>
    </row>
    <row r="114" spans="1:13" x14ac:dyDescent="0.3">
      <c r="A114" s="39" t="s">
        <v>396</v>
      </c>
      <c r="B114" s="9">
        <v>601</v>
      </c>
      <c r="C114" s="10" t="s">
        <v>21</v>
      </c>
      <c r="D114" s="14">
        <v>13</v>
      </c>
      <c r="E114" s="14" t="s">
        <v>216</v>
      </c>
      <c r="F114" s="11" t="s">
        <v>17</v>
      </c>
      <c r="G114" s="11" t="s">
        <v>44</v>
      </c>
      <c r="H114" s="10" t="s">
        <v>18</v>
      </c>
      <c r="I114" s="11" t="s">
        <v>19</v>
      </c>
      <c r="J114" s="152">
        <f>J115</f>
        <v>5658.82</v>
      </c>
      <c r="K114" s="152">
        <f>K115</f>
        <v>23969.919999999998</v>
      </c>
      <c r="L114" s="152">
        <f>L115</f>
        <v>2011.78</v>
      </c>
      <c r="M114" s="203">
        <f t="shared" si="5"/>
        <v>8.3929358128854847</v>
      </c>
    </row>
    <row r="115" spans="1:13" ht="37.5" x14ac:dyDescent="0.3">
      <c r="A115" s="39" t="s">
        <v>393</v>
      </c>
      <c r="B115" s="9">
        <v>601</v>
      </c>
      <c r="C115" s="10" t="s">
        <v>21</v>
      </c>
      <c r="D115" s="14">
        <v>13</v>
      </c>
      <c r="E115" s="14" t="s">
        <v>216</v>
      </c>
      <c r="F115" s="11" t="s">
        <v>17</v>
      </c>
      <c r="G115" s="11" t="s">
        <v>44</v>
      </c>
      <c r="H115" s="10" t="s">
        <v>394</v>
      </c>
      <c r="I115" s="11" t="s">
        <v>19</v>
      </c>
      <c r="J115" s="152">
        <f>J116+J117</f>
        <v>5658.82</v>
      </c>
      <c r="K115" s="152">
        <f>K116+K117</f>
        <v>23969.919999999998</v>
      </c>
      <c r="L115" s="152">
        <f>L116+L117</f>
        <v>2011.78</v>
      </c>
      <c r="M115" s="203">
        <f t="shared" si="5"/>
        <v>8.3929358128854847</v>
      </c>
    </row>
    <row r="116" spans="1:13" ht="37.5" x14ac:dyDescent="0.3">
      <c r="A116" s="33" t="s">
        <v>35</v>
      </c>
      <c r="B116" s="9">
        <v>601</v>
      </c>
      <c r="C116" s="10" t="s">
        <v>21</v>
      </c>
      <c r="D116" s="14">
        <v>13</v>
      </c>
      <c r="E116" s="14" t="s">
        <v>216</v>
      </c>
      <c r="F116" s="11" t="s">
        <v>17</v>
      </c>
      <c r="G116" s="11" t="s">
        <v>44</v>
      </c>
      <c r="H116" s="10" t="s">
        <v>394</v>
      </c>
      <c r="I116" s="11" t="s">
        <v>36</v>
      </c>
      <c r="J116" s="152">
        <v>5440.32</v>
      </c>
      <c r="K116" s="152">
        <v>23688.25</v>
      </c>
      <c r="L116" s="152">
        <v>2011.78</v>
      </c>
      <c r="M116" s="203">
        <f t="shared" si="5"/>
        <v>8.49273373930113</v>
      </c>
    </row>
    <row r="117" spans="1:13" x14ac:dyDescent="0.3">
      <c r="A117" s="39" t="s">
        <v>37</v>
      </c>
      <c r="B117" s="9">
        <v>601</v>
      </c>
      <c r="C117" s="10" t="s">
        <v>21</v>
      </c>
      <c r="D117" s="14">
        <v>13</v>
      </c>
      <c r="E117" s="11" t="s">
        <v>216</v>
      </c>
      <c r="F117" s="11" t="s">
        <v>17</v>
      </c>
      <c r="G117" s="11" t="s">
        <v>44</v>
      </c>
      <c r="H117" s="10" t="s">
        <v>394</v>
      </c>
      <c r="I117" s="11" t="s">
        <v>38</v>
      </c>
      <c r="J117" s="152">
        <v>218.5</v>
      </c>
      <c r="K117" s="152">
        <v>281.67</v>
      </c>
      <c r="L117" s="152">
        <v>0</v>
      </c>
      <c r="M117" s="203">
        <f t="shared" si="5"/>
        <v>0</v>
      </c>
    </row>
    <row r="118" spans="1:13" ht="75" x14ac:dyDescent="0.3">
      <c r="A118" s="50" t="s">
        <v>321</v>
      </c>
      <c r="B118" s="8" t="s">
        <v>210</v>
      </c>
      <c r="C118" s="7" t="s">
        <v>21</v>
      </c>
      <c r="D118" s="13">
        <v>13</v>
      </c>
      <c r="E118" s="8" t="s">
        <v>253</v>
      </c>
      <c r="F118" s="8" t="s">
        <v>17</v>
      </c>
      <c r="G118" s="8" t="s">
        <v>16</v>
      </c>
      <c r="H118" s="7" t="s">
        <v>18</v>
      </c>
      <c r="I118" s="8" t="s">
        <v>19</v>
      </c>
      <c r="J118" s="173">
        <f>J119+J138</f>
        <v>492.74</v>
      </c>
      <c r="K118" s="173">
        <f>K119+K138</f>
        <v>160</v>
      </c>
      <c r="L118" s="173">
        <f>L119+L138</f>
        <v>9.99</v>
      </c>
      <c r="M118" s="202">
        <f t="shared" si="5"/>
        <v>6.2437500000000004</v>
      </c>
    </row>
    <row r="119" spans="1:13" ht="75" x14ac:dyDescent="0.3">
      <c r="A119" s="48" t="s">
        <v>479</v>
      </c>
      <c r="B119" s="11" t="s">
        <v>210</v>
      </c>
      <c r="C119" s="10" t="s">
        <v>21</v>
      </c>
      <c r="D119" s="14">
        <v>13</v>
      </c>
      <c r="E119" s="11" t="s">
        <v>253</v>
      </c>
      <c r="F119" s="11" t="s">
        <v>26</v>
      </c>
      <c r="G119" s="11" t="s">
        <v>16</v>
      </c>
      <c r="H119" s="10" t="s">
        <v>18</v>
      </c>
      <c r="I119" s="11" t="s">
        <v>19</v>
      </c>
      <c r="J119" s="152">
        <f>J120+J123+J126+J129+J132+J135</f>
        <v>482.74</v>
      </c>
      <c r="K119" s="152">
        <f>K120+K123+K126+K129+K132+K135</f>
        <v>60</v>
      </c>
      <c r="L119" s="152">
        <f>L120+L123+L126+L129+L132+L135</f>
        <v>9.99</v>
      </c>
      <c r="M119" s="203">
        <f t="shared" si="5"/>
        <v>16.650000000000002</v>
      </c>
    </row>
    <row r="120" spans="1:13" ht="37.5" x14ac:dyDescent="0.3">
      <c r="A120" s="48" t="s">
        <v>480</v>
      </c>
      <c r="B120" s="11" t="s">
        <v>210</v>
      </c>
      <c r="C120" s="10" t="s">
        <v>21</v>
      </c>
      <c r="D120" s="14">
        <v>13</v>
      </c>
      <c r="E120" s="11" t="s">
        <v>253</v>
      </c>
      <c r="F120" s="11" t="s">
        <v>26</v>
      </c>
      <c r="G120" s="11" t="s">
        <v>21</v>
      </c>
      <c r="H120" s="10" t="s">
        <v>18</v>
      </c>
      <c r="I120" s="11" t="s">
        <v>19</v>
      </c>
      <c r="J120" s="152">
        <f t="shared" ref="J120:L121" si="10">J121</f>
        <v>20</v>
      </c>
      <c r="K120" s="152">
        <f t="shared" si="10"/>
        <v>15</v>
      </c>
      <c r="L120" s="152">
        <f t="shared" si="10"/>
        <v>0</v>
      </c>
      <c r="M120" s="203">
        <f t="shared" si="5"/>
        <v>0</v>
      </c>
    </row>
    <row r="121" spans="1:13" ht="37.5" x14ac:dyDescent="0.3">
      <c r="A121" s="48" t="s">
        <v>484</v>
      </c>
      <c r="B121" s="11" t="s">
        <v>210</v>
      </c>
      <c r="C121" s="10" t="s">
        <v>21</v>
      </c>
      <c r="D121" s="14">
        <v>13</v>
      </c>
      <c r="E121" s="11" t="s">
        <v>253</v>
      </c>
      <c r="F121" s="11" t="s">
        <v>26</v>
      </c>
      <c r="G121" s="11" t="s">
        <v>21</v>
      </c>
      <c r="H121" s="10" t="s">
        <v>481</v>
      </c>
      <c r="I121" s="11" t="s">
        <v>19</v>
      </c>
      <c r="J121" s="152">
        <f t="shared" si="10"/>
        <v>20</v>
      </c>
      <c r="K121" s="152">
        <f t="shared" si="10"/>
        <v>15</v>
      </c>
      <c r="L121" s="152">
        <f t="shared" si="10"/>
        <v>0</v>
      </c>
      <c r="M121" s="203">
        <f t="shared" si="5"/>
        <v>0</v>
      </c>
    </row>
    <row r="122" spans="1:13" ht="37.5" x14ac:dyDescent="0.3">
      <c r="A122" s="33" t="s">
        <v>35</v>
      </c>
      <c r="B122" s="11" t="s">
        <v>210</v>
      </c>
      <c r="C122" s="10" t="s">
        <v>21</v>
      </c>
      <c r="D122" s="14">
        <v>13</v>
      </c>
      <c r="E122" s="11" t="s">
        <v>253</v>
      </c>
      <c r="F122" s="11" t="s">
        <v>26</v>
      </c>
      <c r="G122" s="11" t="s">
        <v>21</v>
      </c>
      <c r="H122" s="10" t="s">
        <v>481</v>
      </c>
      <c r="I122" s="11" t="s">
        <v>36</v>
      </c>
      <c r="J122" s="152">
        <v>20</v>
      </c>
      <c r="K122" s="152">
        <v>15</v>
      </c>
      <c r="L122" s="152">
        <v>0</v>
      </c>
      <c r="M122" s="203">
        <f t="shared" si="5"/>
        <v>0</v>
      </c>
    </row>
    <row r="123" spans="1:13" ht="24.6" customHeight="1" x14ac:dyDescent="0.3">
      <c r="A123" s="48" t="s">
        <v>487</v>
      </c>
      <c r="B123" s="11" t="s">
        <v>210</v>
      </c>
      <c r="C123" s="10" t="s">
        <v>21</v>
      </c>
      <c r="D123" s="14">
        <v>13</v>
      </c>
      <c r="E123" s="11" t="s">
        <v>253</v>
      </c>
      <c r="F123" s="11" t="s">
        <v>26</v>
      </c>
      <c r="G123" s="11" t="s">
        <v>44</v>
      </c>
      <c r="H123" s="10" t="s">
        <v>18</v>
      </c>
      <c r="I123" s="11" t="s">
        <v>19</v>
      </c>
      <c r="J123" s="152">
        <f t="shared" ref="J123:L124" si="11">J124</f>
        <v>15</v>
      </c>
      <c r="K123" s="152">
        <f t="shared" si="11"/>
        <v>25</v>
      </c>
      <c r="L123" s="152">
        <f t="shared" si="11"/>
        <v>9.99</v>
      </c>
      <c r="M123" s="203">
        <f t="shared" si="5"/>
        <v>39.96</v>
      </c>
    </row>
    <row r="124" spans="1:13" ht="24.6" customHeight="1" x14ac:dyDescent="0.3">
      <c r="A124" s="48" t="s">
        <v>485</v>
      </c>
      <c r="B124" s="11" t="s">
        <v>210</v>
      </c>
      <c r="C124" s="10" t="s">
        <v>21</v>
      </c>
      <c r="D124" s="14">
        <v>13</v>
      </c>
      <c r="E124" s="11" t="s">
        <v>253</v>
      </c>
      <c r="F124" s="11" t="s">
        <v>26</v>
      </c>
      <c r="G124" s="11" t="s">
        <v>44</v>
      </c>
      <c r="H124" s="10" t="s">
        <v>482</v>
      </c>
      <c r="I124" s="11" t="s">
        <v>19</v>
      </c>
      <c r="J124" s="152">
        <f t="shared" si="11"/>
        <v>15</v>
      </c>
      <c r="K124" s="152">
        <f t="shared" si="11"/>
        <v>25</v>
      </c>
      <c r="L124" s="152">
        <f t="shared" si="11"/>
        <v>9.99</v>
      </c>
      <c r="M124" s="203">
        <f t="shared" si="5"/>
        <v>39.96</v>
      </c>
    </row>
    <row r="125" spans="1:13" ht="37.5" x14ac:dyDescent="0.3">
      <c r="A125" s="33" t="s">
        <v>35</v>
      </c>
      <c r="B125" s="11" t="s">
        <v>210</v>
      </c>
      <c r="C125" s="10" t="s">
        <v>21</v>
      </c>
      <c r="D125" s="14">
        <v>13</v>
      </c>
      <c r="E125" s="11" t="s">
        <v>253</v>
      </c>
      <c r="F125" s="11" t="s">
        <v>26</v>
      </c>
      <c r="G125" s="11" t="s">
        <v>44</v>
      </c>
      <c r="H125" s="10" t="s">
        <v>482</v>
      </c>
      <c r="I125" s="11" t="s">
        <v>36</v>
      </c>
      <c r="J125" s="152">
        <v>15</v>
      </c>
      <c r="K125" s="152">
        <v>25</v>
      </c>
      <c r="L125" s="152">
        <v>9.99</v>
      </c>
      <c r="M125" s="203">
        <f t="shared" si="5"/>
        <v>39.96</v>
      </c>
    </row>
    <row r="126" spans="1:13" ht="37.5" x14ac:dyDescent="0.3">
      <c r="A126" s="48" t="s">
        <v>486</v>
      </c>
      <c r="B126" s="11" t="s">
        <v>210</v>
      </c>
      <c r="C126" s="10" t="s">
        <v>21</v>
      </c>
      <c r="D126" s="14">
        <v>13</v>
      </c>
      <c r="E126" s="11" t="s">
        <v>253</v>
      </c>
      <c r="F126" s="11" t="s">
        <v>26</v>
      </c>
      <c r="G126" s="11" t="s">
        <v>24</v>
      </c>
      <c r="H126" s="10" t="s">
        <v>18</v>
      </c>
      <c r="I126" s="11" t="s">
        <v>19</v>
      </c>
      <c r="J126" s="152">
        <f t="shared" ref="J126:L127" si="12">J127</f>
        <v>5</v>
      </c>
      <c r="K126" s="152">
        <f t="shared" si="12"/>
        <v>5</v>
      </c>
      <c r="L126" s="152">
        <f t="shared" si="12"/>
        <v>0</v>
      </c>
      <c r="M126" s="203">
        <f t="shared" si="5"/>
        <v>0</v>
      </c>
    </row>
    <row r="127" spans="1:13" x14ac:dyDescent="0.3">
      <c r="A127" s="33" t="s">
        <v>488</v>
      </c>
      <c r="B127" s="11" t="s">
        <v>210</v>
      </c>
      <c r="C127" s="10" t="s">
        <v>21</v>
      </c>
      <c r="D127" s="14">
        <v>13</v>
      </c>
      <c r="E127" s="11" t="s">
        <v>253</v>
      </c>
      <c r="F127" s="11" t="s">
        <v>26</v>
      </c>
      <c r="G127" s="11" t="s">
        <v>24</v>
      </c>
      <c r="H127" s="10" t="s">
        <v>483</v>
      </c>
      <c r="I127" s="11" t="s">
        <v>19</v>
      </c>
      <c r="J127" s="152">
        <f t="shared" si="12"/>
        <v>5</v>
      </c>
      <c r="K127" s="152">
        <f t="shared" si="12"/>
        <v>5</v>
      </c>
      <c r="L127" s="152">
        <f t="shared" si="12"/>
        <v>0</v>
      </c>
      <c r="M127" s="203">
        <f t="shared" si="5"/>
        <v>0</v>
      </c>
    </row>
    <row r="128" spans="1:13" ht="37.5" x14ac:dyDescent="0.3">
      <c r="A128" s="33" t="s">
        <v>35</v>
      </c>
      <c r="B128" s="11" t="s">
        <v>210</v>
      </c>
      <c r="C128" s="10" t="s">
        <v>21</v>
      </c>
      <c r="D128" s="14">
        <v>13</v>
      </c>
      <c r="E128" s="11" t="s">
        <v>253</v>
      </c>
      <c r="F128" s="11" t="s">
        <v>26</v>
      </c>
      <c r="G128" s="11" t="s">
        <v>24</v>
      </c>
      <c r="H128" s="10" t="s">
        <v>483</v>
      </c>
      <c r="I128" s="11" t="s">
        <v>36</v>
      </c>
      <c r="J128" s="152">
        <v>5</v>
      </c>
      <c r="K128" s="152">
        <v>5</v>
      </c>
      <c r="L128" s="152">
        <v>0</v>
      </c>
      <c r="M128" s="203">
        <f t="shared" si="5"/>
        <v>0</v>
      </c>
    </row>
    <row r="129" spans="1:13" ht="37.5" x14ac:dyDescent="0.3">
      <c r="A129" s="33" t="s">
        <v>490</v>
      </c>
      <c r="B129" s="11" t="s">
        <v>210</v>
      </c>
      <c r="C129" s="10" t="s">
        <v>21</v>
      </c>
      <c r="D129" s="14">
        <v>13</v>
      </c>
      <c r="E129" s="11" t="s">
        <v>253</v>
      </c>
      <c r="F129" s="11" t="s">
        <v>26</v>
      </c>
      <c r="G129" s="11" t="s">
        <v>54</v>
      </c>
      <c r="H129" s="10" t="s">
        <v>18</v>
      </c>
      <c r="I129" s="11" t="s">
        <v>19</v>
      </c>
      <c r="J129" s="152">
        <f t="shared" ref="J129:L130" si="13">J130</f>
        <v>10</v>
      </c>
      <c r="K129" s="152">
        <f t="shared" si="13"/>
        <v>10</v>
      </c>
      <c r="L129" s="152">
        <f t="shared" si="13"/>
        <v>0</v>
      </c>
      <c r="M129" s="203">
        <f t="shared" si="5"/>
        <v>0</v>
      </c>
    </row>
    <row r="130" spans="1:13" ht="37.5" x14ac:dyDescent="0.3">
      <c r="A130" s="33" t="s">
        <v>489</v>
      </c>
      <c r="B130" s="11" t="s">
        <v>210</v>
      </c>
      <c r="C130" s="10" t="s">
        <v>21</v>
      </c>
      <c r="D130" s="14">
        <v>13</v>
      </c>
      <c r="E130" s="11" t="s">
        <v>253</v>
      </c>
      <c r="F130" s="11" t="s">
        <v>26</v>
      </c>
      <c r="G130" s="11" t="s">
        <v>54</v>
      </c>
      <c r="H130" s="10" t="s">
        <v>491</v>
      </c>
      <c r="I130" s="11" t="s">
        <v>19</v>
      </c>
      <c r="J130" s="152">
        <f t="shared" si="13"/>
        <v>10</v>
      </c>
      <c r="K130" s="152">
        <f t="shared" si="13"/>
        <v>10</v>
      </c>
      <c r="L130" s="152">
        <f t="shared" si="13"/>
        <v>0</v>
      </c>
      <c r="M130" s="203">
        <f t="shared" si="5"/>
        <v>0</v>
      </c>
    </row>
    <row r="131" spans="1:13" ht="37.5" x14ac:dyDescent="0.3">
      <c r="A131" s="33" t="s">
        <v>35</v>
      </c>
      <c r="B131" s="11" t="s">
        <v>210</v>
      </c>
      <c r="C131" s="10" t="s">
        <v>21</v>
      </c>
      <c r="D131" s="14">
        <v>13</v>
      </c>
      <c r="E131" s="11" t="s">
        <v>253</v>
      </c>
      <c r="F131" s="11" t="s">
        <v>26</v>
      </c>
      <c r="G131" s="11" t="s">
        <v>54</v>
      </c>
      <c r="H131" s="10" t="s">
        <v>491</v>
      </c>
      <c r="I131" s="11" t="s">
        <v>36</v>
      </c>
      <c r="J131" s="152">
        <v>10</v>
      </c>
      <c r="K131" s="152">
        <v>10</v>
      </c>
      <c r="L131" s="152">
        <v>0</v>
      </c>
      <c r="M131" s="203">
        <f t="shared" si="5"/>
        <v>0</v>
      </c>
    </row>
    <row r="132" spans="1:13" ht="56.25" x14ac:dyDescent="0.3">
      <c r="A132" s="48" t="s">
        <v>493</v>
      </c>
      <c r="B132" s="11" t="s">
        <v>210</v>
      </c>
      <c r="C132" s="10" t="s">
        <v>21</v>
      </c>
      <c r="D132" s="14">
        <v>13</v>
      </c>
      <c r="E132" s="11" t="s">
        <v>253</v>
      </c>
      <c r="F132" s="11" t="s">
        <v>26</v>
      </c>
      <c r="G132" s="11" t="s">
        <v>70</v>
      </c>
      <c r="H132" s="10" t="s">
        <v>18</v>
      </c>
      <c r="I132" s="11" t="s">
        <v>19</v>
      </c>
      <c r="J132" s="152">
        <f t="shared" ref="J132:L133" si="14">J133</f>
        <v>432.74</v>
      </c>
      <c r="K132" s="152">
        <f t="shared" si="14"/>
        <v>0</v>
      </c>
      <c r="L132" s="152">
        <f t="shared" si="14"/>
        <v>0</v>
      </c>
      <c r="M132" s="203">
        <v>0</v>
      </c>
    </row>
    <row r="133" spans="1:13" ht="56.25" x14ac:dyDescent="0.3">
      <c r="A133" s="48" t="s">
        <v>494</v>
      </c>
      <c r="B133" s="11" t="s">
        <v>210</v>
      </c>
      <c r="C133" s="10" t="s">
        <v>21</v>
      </c>
      <c r="D133" s="14">
        <v>13</v>
      </c>
      <c r="E133" s="11" t="s">
        <v>253</v>
      </c>
      <c r="F133" s="11" t="s">
        <v>26</v>
      </c>
      <c r="G133" s="11" t="s">
        <v>70</v>
      </c>
      <c r="H133" s="10" t="s">
        <v>492</v>
      </c>
      <c r="I133" s="11" t="s">
        <v>19</v>
      </c>
      <c r="J133" s="152">
        <f t="shared" si="14"/>
        <v>432.74</v>
      </c>
      <c r="K133" s="152">
        <f t="shared" si="14"/>
        <v>0</v>
      </c>
      <c r="L133" s="152">
        <f t="shared" si="14"/>
        <v>0</v>
      </c>
      <c r="M133" s="203">
        <v>0</v>
      </c>
    </row>
    <row r="134" spans="1:13" ht="37.5" x14ac:dyDescent="0.3">
      <c r="A134" s="33" t="s">
        <v>35</v>
      </c>
      <c r="B134" s="11" t="s">
        <v>210</v>
      </c>
      <c r="C134" s="10" t="s">
        <v>21</v>
      </c>
      <c r="D134" s="14">
        <v>13</v>
      </c>
      <c r="E134" s="11" t="s">
        <v>253</v>
      </c>
      <c r="F134" s="11" t="s">
        <v>26</v>
      </c>
      <c r="G134" s="11" t="s">
        <v>70</v>
      </c>
      <c r="H134" s="10" t="s">
        <v>492</v>
      </c>
      <c r="I134" s="11" t="s">
        <v>36</v>
      </c>
      <c r="J134" s="152">
        <v>432.74</v>
      </c>
      <c r="K134" s="152">
        <v>0</v>
      </c>
      <c r="L134" s="152">
        <v>0</v>
      </c>
      <c r="M134" s="203">
        <v>0</v>
      </c>
    </row>
    <row r="135" spans="1:13" ht="37.5" x14ac:dyDescent="0.3">
      <c r="A135" s="33" t="s">
        <v>919</v>
      </c>
      <c r="B135" s="11" t="s">
        <v>210</v>
      </c>
      <c r="C135" s="10" t="s">
        <v>21</v>
      </c>
      <c r="D135" s="14">
        <v>13</v>
      </c>
      <c r="E135" s="11" t="s">
        <v>253</v>
      </c>
      <c r="F135" s="11" t="s">
        <v>26</v>
      </c>
      <c r="G135" s="11" t="s">
        <v>67</v>
      </c>
      <c r="H135" s="10" t="s">
        <v>18</v>
      </c>
      <c r="I135" s="11" t="s">
        <v>19</v>
      </c>
      <c r="J135" s="152">
        <f t="shared" ref="J135:L136" si="15">J136</f>
        <v>0</v>
      </c>
      <c r="K135" s="152">
        <f t="shared" si="15"/>
        <v>5</v>
      </c>
      <c r="L135" s="152">
        <f t="shared" si="15"/>
        <v>0</v>
      </c>
      <c r="M135" s="203">
        <f t="shared" si="5"/>
        <v>0</v>
      </c>
    </row>
    <row r="136" spans="1:13" ht="37.5" x14ac:dyDescent="0.3">
      <c r="A136" s="33" t="s">
        <v>920</v>
      </c>
      <c r="B136" s="11" t="s">
        <v>210</v>
      </c>
      <c r="C136" s="10" t="s">
        <v>21</v>
      </c>
      <c r="D136" s="14">
        <v>13</v>
      </c>
      <c r="E136" s="11" t="s">
        <v>253</v>
      </c>
      <c r="F136" s="11" t="s">
        <v>26</v>
      </c>
      <c r="G136" s="11" t="s">
        <v>67</v>
      </c>
      <c r="H136" s="10" t="s">
        <v>918</v>
      </c>
      <c r="I136" s="11" t="s">
        <v>19</v>
      </c>
      <c r="J136" s="152">
        <f t="shared" si="15"/>
        <v>0</v>
      </c>
      <c r="K136" s="152">
        <f t="shared" si="15"/>
        <v>5</v>
      </c>
      <c r="L136" s="152">
        <f t="shared" si="15"/>
        <v>0</v>
      </c>
      <c r="M136" s="203">
        <f t="shared" si="5"/>
        <v>0</v>
      </c>
    </row>
    <row r="137" spans="1:13" ht="37.5" x14ac:dyDescent="0.3">
      <c r="A137" s="33" t="s">
        <v>35</v>
      </c>
      <c r="B137" s="11" t="s">
        <v>210</v>
      </c>
      <c r="C137" s="10" t="s">
        <v>21</v>
      </c>
      <c r="D137" s="14">
        <v>13</v>
      </c>
      <c r="E137" s="11" t="s">
        <v>253</v>
      </c>
      <c r="F137" s="11" t="s">
        <v>26</v>
      </c>
      <c r="G137" s="11" t="s">
        <v>67</v>
      </c>
      <c r="H137" s="10" t="s">
        <v>918</v>
      </c>
      <c r="I137" s="11" t="s">
        <v>36</v>
      </c>
      <c r="J137" s="152">
        <v>0</v>
      </c>
      <c r="K137" s="152">
        <v>5</v>
      </c>
      <c r="L137" s="152">
        <v>0</v>
      </c>
      <c r="M137" s="203">
        <f t="shared" si="5"/>
        <v>0</v>
      </c>
    </row>
    <row r="138" spans="1:13" ht="37.5" x14ac:dyDescent="0.3">
      <c r="A138" s="48" t="s">
        <v>495</v>
      </c>
      <c r="B138" s="11" t="s">
        <v>210</v>
      </c>
      <c r="C138" s="10" t="s">
        <v>21</v>
      </c>
      <c r="D138" s="14">
        <v>13</v>
      </c>
      <c r="E138" s="11" t="s">
        <v>253</v>
      </c>
      <c r="F138" s="11" t="s">
        <v>85</v>
      </c>
      <c r="G138" s="11" t="s">
        <v>16</v>
      </c>
      <c r="H138" s="10" t="s">
        <v>18</v>
      </c>
      <c r="I138" s="11" t="s">
        <v>19</v>
      </c>
      <c r="J138" s="152">
        <f>J139+J142</f>
        <v>10</v>
      </c>
      <c r="K138" s="152">
        <f>K139+K142</f>
        <v>100</v>
      </c>
      <c r="L138" s="152">
        <f>L139+L142</f>
        <v>0</v>
      </c>
      <c r="M138" s="203">
        <f t="shared" si="5"/>
        <v>0</v>
      </c>
    </row>
    <row r="139" spans="1:13" ht="56.25" x14ac:dyDescent="0.3">
      <c r="A139" s="48" t="s">
        <v>496</v>
      </c>
      <c r="B139" s="11" t="s">
        <v>210</v>
      </c>
      <c r="C139" s="10" t="s">
        <v>21</v>
      </c>
      <c r="D139" s="14">
        <v>13</v>
      </c>
      <c r="E139" s="11" t="s">
        <v>253</v>
      </c>
      <c r="F139" s="11" t="s">
        <v>85</v>
      </c>
      <c r="G139" s="11" t="s">
        <v>21</v>
      </c>
      <c r="H139" s="10" t="s">
        <v>18</v>
      </c>
      <c r="I139" s="11" t="s">
        <v>19</v>
      </c>
      <c r="J139" s="152">
        <f t="shared" ref="J139:L140" si="16">J140</f>
        <v>5</v>
      </c>
      <c r="K139" s="152">
        <f t="shared" si="16"/>
        <v>45</v>
      </c>
      <c r="L139" s="152">
        <f t="shared" si="16"/>
        <v>0</v>
      </c>
      <c r="M139" s="203">
        <f t="shared" si="5"/>
        <v>0</v>
      </c>
    </row>
    <row r="140" spans="1:13" ht="56.25" x14ac:dyDescent="0.3">
      <c r="A140" s="48" t="s">
        <v>498</v>
      </c>
      <c r="B140" s="11" t="s">
        <v>210</v>
      </c>
      <c r="C140" s="10" t="s">
        <v>21</v>
      </c>
      <c r="D140" s="14">
        <v>13</v>
      </c>
      <c r="E140" s="11" t="s">
        <v>253</v>
      </c>
      <c r="F140" s="11" t="s">
        <v>85</v>
      </c>
      <c r="G140" s="11" t="s">
        <v>21</v>
      </c>
      <c r="H140" s="10" t="s">
        <v>497</v>
      </c>
      <c r="I140" s="11" t="s">
        <v>19</v>
      </c>
      <c r="J140" s="152">
        <f t="shared" si="16"/>
        <v>5</v>
      </c>
      <c r="K140" s="152">
        <f t="shared" si="16"/>
        <v>45</v>
      </c>
      <c r="L140" s="152">
        <f t="shared" si="16"/>
        <v>0</v>
      </c>
      <c r="M140" s="203">
        <f t="shared" si="5"/>
        <v>0</v>
      </c>
    </row>
    <row r="141" spans="1:13" ht="37.5" x14ac:dyDescent="0.3">
      <c r="A141" s="33" t="s">
        <v>35</v>
      </c>
      <c r="B141" s="11" t="s">
        <v>210</v>
      </c>
      <c r="C141" s="10" t="s">
        <v>21</v>
      </c>
      <c r="D141" s="14">
        <v>13</v>
      </c>
      <c r="E141" s="11" t="s">
        <v>253</v>
      </c>
      <c r="F141" s="11" t="s">
        <v>85</v>
      </c>
      <c r="G141" s="11" t="s">
        <v>21</v>
      </c>
      <c r="H141" s="10" t="s">
        <v>497</v>
      </c>
      <c r="I141" s="11" t="s">
        <v>36</v>
      </c>
      <c r="J141" s="152">
        <v>5</v>
      </c>
      <c r="K141" s="152">
        <v>45</v>
      </c>
      <c r="L141" s="152">
        <v>0</v>
      </c>
      <c r="M141" s="203">
        <f t="shared" si="5"/>
        <v>0</v>
      </c>
    </row>
    <row r="142" spans="1:13" ht="37.5" x14ac:dyDescent="0.3">
      <c r="A142" s="33" t="s">
        <v>504</v>
      </c>
      <c r="B142" s="11" t="s">
        <v>210</v>
      </c>
      <c r="C142" s="10" t="s">
        <v>21</v>
      </c>
      <c r="D142" s="14">
        <v>13</v>
      </c>
      <c r="E142" s="11" t="s">
        <v>253</v>
      </c>
      <c r="F142" s="11" t="s">
        <v>85</v>
      </c>
      <c r="G142" s="11" t="s">
        <v>24</v>
      </c>
      <c r="H142" s="10" t="s">
        <v>18</v>
      </c>
      <c r="I142" s="11" t="s">
        <v>19</v>
      </c>
      <c r="J142" s="152">
        <f t="shared" ref="J142:L143" si="17">J143</f>
        <v>5</v>
      </c>
      <c r="K142" s="152">
        <f t="shared" si="17"/>
        <v>55</v>
      </c>
      <c r="L142" s="152">
        <f t="shared" si="17"/>
        <v>0</v>
      </c>
      <c r="M142" s="203">
        <f t="shared" si="5"/>
        <v>0</v>
      </c>
    </row>
    <row r="143" spans="1:13" ht="37.5" x14ac:dyDescent="0.3">
      <c r="A143" s="33" t="s">
        <v>503</v>
      </c>
      <c r="B143" s="11" t="s">
        <v>210</v>
      </c>
      <c r="C143" s="10" t="s">
        <v>21</v>
      </c>
      <c r="D143" s="14">
        <v>13</v>
      </c>
      <c r="E143" s="11" t="s">
        <v>253</v>
      </c>
      <c r="F143" s="11" t="s">
        <v>85</v>
      </c>
      <c r="G143" s="11" t="s">
        <v>24</v>
      </c>
      <c r="H143" s="10" t="s">
        <v>502</v>
      </c>
      <c r="I143" s="11" t="s">
        <v>19</v>
      </c>
      <c r="J143" s="152">
        <f t="shared" si="17"/>
        <v>5</v>
      </c>
      <c r="K143" s="152">
        <f t="shared" si="17"/>
        <v>55</v>
      </c>
      <c r="L143" s="152">
        <f t="shared" si="17"/>
        <v>0</v>
      </c>
      <c r="M143" s="203">
        <f t="shared" si="5"/>
        <v>0</v>
      </c>
    </row>
    <row r="144" spans="1:13" ht="37.5" x14ac:dyDescent="0.3">
      <c r="A144" s="33" t="s">
        <v>35</v>
      </c>
      <c r="B144" s="11" t="s">
        <v>210</v>
      </c>
      <c r="C144" s="10" t="s">
        <v>21</v>
      </c>
      <c r="D144" s="14">
        <v>13</v>
      </c>
      <c r="E144" s="11" t="s">
        <v>253</v>
      </c>
      <c r="F144" s="11" t="s">
        <v>85</v>
      </c>
      <c r="G144" s="11" t="s">
        <v>24</v>
      </c>
      <c r="H144" s="10" t="s">
        <v>502</v>
      </c>
      <c r="I144" s="11" t="s">
        <v>36</v>
      </c>
      <c r="J144" s="152">
        <v>5</v>
      </c>
      <c r="K144" s="152">
        <v>55</v>
      </c>
      <c r="L144" s="152">
        <v>0</v>
      </c>
      <c r="M144" s="203">
        <f t="shared" si="5"/>
        <v>0</v>
      </c>
    </row>
    <row r="145" spans="1:13" ht="56.25" x14ac:dyDescent="0.3">
      <c r="A145" s="44" t="s">
        <v>411</v>
      </c>
      <c r="B145" s="6">
        <v>601</v>
      </c>
      <c r="C145" s="13" t="s">
        <v>21</v>
      </c>
      <c r="D145" s="13">
        <v>13</v>
      </c>
      <c r="E145" s="8" t="s">
        <v>88</v>
      </c>
      <c r="F145" s="8" t="s">
        <v>17</v>
      </c>
      <c r="G145" s="8" t="s">
        <v>16</v>
      </c>
      <c r="H145" s="7" t="s">
        <v>18</v>
      </c>
      <c r="I145" s="8" t="s">
        <v>19</v>
      </c>
      <c r="J145" s="173">
        <f>J146+J151+J154</f>
        <v>135.30000000000001</v>
      </c>
      <c r="K145" s="173">
        <f>K146+K151+K154</f>
        <v>713.04</v>
      </c>
      <c r="L145" s="173">
        <f>L146+L151+L154</f>
        <v>0</v>
      </c>
      <c r="M145" s="202">
        <f t="shared" si="5"/>
        <v>0</v>
      </c>
    </row>
    <row r="146" spans="1:13" ht="56.25" x14ac:dyDescent="0.3">
      <c r="A146" s="33" t="s">
        <v>412</v>
      </c>
      <c r="B146" s="9">
        <v>601</v>
      </c>
      <c r="C146" s="14" t="s">
        <v>21</v>
      </c>
      <c r="D146" s="14">
        <v>13</v>
      </c>
      <c r="E146" s="11" t="s">
        <v>88</v>
      </c>
      <c r="F146" s="11" t="s">
        <v>17</v>
      </c>
      <c r="G146" s="11" t="s">
        <v>21</v>
      </c>
      <c r="H146" s="10" t="s">
        <v>18</v>
      </c>
      <c r="I146" s="11" t="s">
        <v>19</v>
      </c>
      <c r="J146" s="152">
        <f>J147+J149</f>
        <v>30</v>
      </c>
      <c r="K146" s="152">
        <f>K147+K149</f>
        <v>462.74</v>
      </c>
      <c r="L146" s="152">
        <f>L147+L149</f>
        <v>0</v>
      </c>
      <c r="M146" s="203">
        <f t="shared" ref="M146:M209" si="18">L146/K146*100</f>
        <v>0</v>
      </c>
    </row>
    <row r="147" spans="1:13" ht="56.25" x14ac:dyDescent="0.3">
      <c r="A147" s="51" t="s">
        <v>421</v>
      </c>
      <c r="B147" s="9">
        <v>601</v>
      </c>
      <c r="C147" s="14" t="s">
        <v>21</v>
      </c>
      <c r="D147" s="14">
        <v>13</v>
      </c>
      <c r="E147" s="11" t="s">
        <v>88</v>
      </c>
      <c r="F147" s="11" t="s">
        <v>17</v>
      </c>
      <c r="G147" s="11" t="s">
        <v>21</v>
      </c>
      <c r="H147" s="10" t="s">
        <v>136</v>
      </c>
      <c r="I147" s="11" t="s">
        <v>19</v>
      </c>
      <c r="J147" s="152">
        <f>J148</f>
        <v>30</v>
      </c>
      <c r="K147" s="152">
        <f>K148</f>
        <v>30</v>
      </c>
      <c r="L147" s="152">
        <f>L148</f>
        <v>0</v>
      </c>
      <c r="M147" s="203">
        <f t="shared" si="18"/>
        <v>0</v>
      </c>
    </row>
    <row r="148" spans="1:13" ht="37.5" x14ac:dyDescent="0.3">
      <c r="A148" s="33" t="s">
        <v>35</v>
      </c>
      <c r="B148" s="9">
        <v>601</v>
      </c>
      <c r="C148" s="10" t="s">
        <v>21</v>
      </c>
      <c r="D148" s="14">
        <v>13</v>
      </c>
      <c r="E148" s="11" t="s">
        <v>88</v>
      </c>
      <c r="F148" s="11" t="s">
        <v>17</v>
      </c>
      <c r="G148" s="11" t="s">
        <v>21</v>
      </c>
      <c r="H148" s="10" t="s">
        <v>136</v>
      </c>
      <c r="I148" s="11" t="s">
        <v>36</v>
      </c>
      <c r="J148" s="152">
        <v>30</v>
      </c>
      <c r="K148" s="152">
        <v>30</v>
      </c>
      <c r="L148" s="152">
        <v>0</v>
      </c>
      <c r="M148" s="203">
        <f t="shared" si="18"/>
        <v>0</v>
      </c>
    </row>
    <row r="149" spans="1:13" ht="56.25" x14ac:dyDescent="0.3">
      <c r="A149" s="82" t="s">
        <v>494</v>
      </c>
      <c r="B149" s="9">
        <v>601</v>
      </c>
      <c r="C149" s="10" t="s">
        <v>21</v>
      </c>
      <c r="D149" s="14">
        <v>13</v>
      </c>
      <c r="E149" s="11" t="s">
        <v>88</v>
      </c>
      <c r="F149" s="11" t="s">
        <v>17</v>
      </c>
      <c r="G149" s="11" t="s">
        <v>21</v>
      </c>
      <c r="H149" s="10" t="s">
        <v>492</v>
      </c>
      <c r="I149" s="11" t="s">
        <v>19</v>
      </c>
      <c r="J149" s="152">
        <f>J150</f>
        <v>0</v>
      </c>
      <c r="K149" s="152">
        <f>K150</f>
        <v>432.74</v>
      </c>
      <c r="L149" s="152">
        <f>L150</f>
        <v>0</v>
      </c>
      <c r="M149" s="203">
        <f t="shared" si="18"/>
        <v>0</v>
      </c>
    </row>
    <row r="150" spans="1:13" ht="37.5" x14ac:dyDescent="0.3">
      <c r="A150" s="33" t="s">
        <v>35</v>
      </c>
      <c r="B150" s="9">
        <v>601</v>
      </c>
      <c r="C150" s="10" t="s">
        <v>21</v>
      </c>
      <c r="D150" s="14">
        <v>13</v>
      </c>
      <c r="E150" s="11" t="s">
        <v>88</v>
      </c>
      <c r="F150" s="11" t="s">
        <v>17</v>
      </c>
      <c r="G150" s="11" t="s">
        <v>21</v>
      </c>
      <c r="H150" s="10" t="s">
        <v>492</v>
      </c>
      <c r="I150" s="11" t="s">
        <v>36</v>
      </c>
      <c r="J150" s="152">
        <v>0</v>
      </c>
      <c r="K150" s="152">
        <v>432.74</v>
      </c>
      <c r="L150" s="152">
        <v>0</v>
      </c>
      <c r="M150" s="203">
        <f t="shared" si="18"/>
        <v>0</v>
      </c>
    </row>
    <row r="151" spans="1:13" ht="56.25" x14ac:dyDescent="0.3">
      <c r="A151" s="52" t="s">
        <v>354</v>
      </c>
      <c r="B151" s="9">
        <v>601</v>
      </c>
      <c r="C151" s="14" t="s">
        <v>21</v>
      </c>
      <c r="D151" s="14">
        <v>13</v>
      </c>
      <c r="E151" s="11" t="s">
        <v>88</v>
      </c>
      <c r="F151" s="11" t="s">
        <v>17</v>
      </c>
      <c r="G151" s="11" t="s">
        <v>44</v>
      </c>
      <c r="H151" s="10" t="s">
        <v>18</v>
      </c>
      <c r="I151" s="11" t="s">
        <v>19</v>
      </c>
      <c r="J151" s="152">
        <f t="shared" ref="J151:L152" si="19">J152</f>
        <v>105.3</v>
      </c>
      <c r="K151" s="152">
        <f t="shared" si="19"/>
        <v>105.3</v>
      </c>
      <c r="L151" s="152">
        <f t="shared" si="19"/>
        <v>0</v>
      </c>
      <c r="M151" s="203">
        <f t="shared" si="18"/>
        <v>0</v>
      </c>
    </row>
    <row r="152" spans="1:13" ht="56.25" x14ac:dyDescent="0.3">
      <c r="A152" s="52" t="s">
        <v>336</v>
      </c>
      <c r="B152" s="9">
        <v>601</v>
      </c>
      <c r="C152" s="14" t="s">
        <v>21</v>
      </c>
      <c r="D152" s="14">
        <v>13</v>
      </c>
      <c r="E152" s="11" t="s">
        <v>88</v>
      </c>
      <c r="F152" s="11" t="s">
        <v>17</v>
      </c>
      <c r="G152" s="11" t="s">
        <v>44</v>
      </c>
      <c r="H152" s="10" t="s">
        <v>319</v>
      </c>
      <c r="I152" s="11" t="s">
        <v>19</v>
      </c>
      <c r="J152" s="152">
        <f t="shared" si="19"/>
        <v>105.3</v>
      </c>
      <c r="K152" s="152">
        <f t="shared" si="19"/>
        <v>105.3</v>
      </c>
      <c r="L152" s="152">
        <f t="shared" si="19"/>
        <v>0</v>
      </c>
      <c r="M152" s="203">
        <f t="shared" si="18"/>
        <v>0</v>
      </c>
    </row>
    <row r="153" spans="1:13" ht="37.5" x14ac:dyDescent="0.3">
      <c r="A153" s="33" t="s">
        <v>35</v>
      </c>
      <c r="B153" s="9">
        <v>601</v>
      </c>
      <c r="C153" s="10" t="s">
        <v>21</v>
      </c>
      <c r="D153" s="14">
        <v>13</v>
      </c>
      <c r="E153" s="11" t="s">
        <v>88</v>
      </c>
      <c r="F153" s="11" t="s">
        <v>17</v>
      </c>
      <c r="G153" s="11" t="s">
        <v>44</v>
      </c>
      <c r="H153" s="10" t="s">
        <v>319</v>
      </c>
      <c r="I153" s="11" t="s">
        <v>36</v>
      </c>
      <c r="J153" s="152">
        <v>105.3</v>
      </c>
      <c r="K153" s="152">
        <v>105.3</v>
      </c>
      <c r="L153" s="152">
        <v>0</v>
      </c>
      <c r="M153" s="203">
        <f t="shared" si="18"/>
        <v>0</v>
      </c>
    </row>
    <row r="154" spans="1:13" x14ac:dyDescent="0.3">
      <c r="A154" s="33" t="s">
        <v>949</v>
      </c>
      <c r="B154" s="9">
        <v>601</v>
      </c>
      <c r="C154" s="10" t="s">
        <v>21</v>
      </c>
      <c r="D154" s="14">
        <v>13</v>
      </c>
      <c r="E154" s="11" t="s">
        <v>88</v>
      </c>
      <c r="F154" s="11" t="s">
        <v>17</v>
      </c>
      <c r="G154" s="11" t="s">
        <v>24</v>
      </c>
      <c r="H154" s="10" t="s">
        <v>18</v>
      </c>
      <c r="I154" s="11" t="s">
        <v>19</v>
      </c>
      <c r="J154" s="152">
        <f t="shared" ref="J154:L155" si="20">J155</f>
        <v>0</v>
      </c>
      <c r="K154" s="152">
        <f t="shared" si="20"/>
        <v>145</v>
      </c>
      <c r="L154" s="152">
        <f t="shared" si="20"/>
        <v>0</v>
      </c>
      <c r="M154" s="203">
        <f t="shared" si="18"/>
        <v>0</v>
      </c>
    </row>
    <row r="155" spans="1:13" ht="37.5" x14ac:dyDescent="0.3">
      <c r="A155" s="33" t="s">
        <v>950</v>
      </c>
      <c r="B155" s="9">
        <v>601</v>
      </c>
      <c r="C155" s="10" t="s">
        <v>21</v>
      </c>
      <c r="D155" s="14">
        <v>13</v>
      </c>
      <c r="E155" s="11" t="s">
        <v>88</v>
      </c>
      <c r="F155" s="11" t="s">
        <v>17</v>
      </c>
      <c r="G155" s="11" t="s">
        <v>24</v>
      </c>
      <c r="H155" s="10" t="s">
        <v>948</v>
      </c>
      <c r="I155" s="11" t="s">
        <v>19</v>
      </c>
      <c r="J155" s="152">
        <f t="shared" si="20"/>
        <v>0</v>
      </c>
      <c r="K155" s="152">
        <f t="shared" si="20"/>
        <v>145</v>
      </c>
      <c r="L155" s="152">
        <f t="shared" si="20"/>
        <v>0</v>
      </c>
      <c r="M155" s="203">
        <f t="shared" si="18"/>
        <v>0</v>
      </c>
    </row>
    <row r="156" spans="1:13" ht="37.5" x14ac:dyDescent="0.3">
      <c r="A156" s="33" t="s">
        <v>35</v>
      </c>
      <c r="B156" s="9">
        <v>601</v>
      </c>
      <c r="C156" s="10" t="s">
        <v>21</v>
      </c>
      <c r="D156" s="14">
        <v>13</v>
      </c>
      <c r="E156" s="11" t="s">
        <v>88</v>
      </c>
      <c r="F156" s="11" t="s">
        <v>17</v>
      </c>
      <c r="G156" s="11" t="s">
        <v>24</v>
      </c>
      <c r="H156" s="10" t="s">
        <v>948</v>
      </c>
      <c r="I156" s="11" t="s">
        <v>36</v>
      </c>
      <c r="J156" s="152">
        <v>0</v>
      </c>
      <c r="K156" s="152">
        <v>145</v>
      </c>
      <c r="L156" s="152"/>
      <c r="M156" s="203">
        <f t="shared" si="18"/>
        <v>0</v>
      </c>
    </row>
    <row r="157" spans="1:13" ht="56.25" x14ac:dyDescent="0.3">
      <c r="A157" s="44" t="s">
        <v>207</v>
      </c>
      <c r="B157" s="6">
        <v>601</v>
      </c>
      <c r="C157" s="13" t="s">
        <v>21</v>
      </c>
      <c r="D157" s="13">
        <v>13</v>
      </c>
      <c r="E157" s="8" t="s">
        <v>195</v>
      </c>
      <c r="F157" s="8" t="s">
        <v>17</v>
      </c>
      <c r="G157" s="8" t="s">
        <v>16</v>
      </c>
      <c r="H157" s="7" t="s">
        <v>18</v>
      </c>
      <c r="I157" s="8" t="s">
        <v>19</v>
      </c>
      <c r="J157" s="173">
        <f t="shared" ref="J157:L158" si="21">J158</f>
        <v>70</v>
      </c>
      <c r="K157" s="173">
        <f t="shared" si="21"/>
        <v>70</v>
      </c>
      <c r="L157" s="173">
        <f t="shared" si="21"/>
        <v>0</v>
      </c>
      <c r="M157" s="202">
        <f t="shared" si="18"/>
        <v>0</v>
      </c>
    </row>
    <row r="158" spans="1:13" ht="37.5" x14ac:dyDescent="0.3">
      <c r="A158" s="53" t="s">
        <v>384</v>
      </c>
      <c r="B158" s="9">
        <v>601</v>
      </c>
      <c r="C158" s="14" t="s">
        <v>21</v>
      </c>
      <c r="D158" s="14">
        <v>13</v>
      </c>
      <c r="E158" s="11" t="s">
        <v>195</v>
      </c>
      <c r="F158" s="11" t="s">
        <v>17</v>
      </c>
      <c r="G158" s="11" t="s">
        <v>16</v>
      </c>
      <c r="H158" s="10" t="s">
        <v>71</v>
      </c>
      <c r="I158" s="11" t="s">
        <v>19</v>
      </c>
      <c r="J158" s="152">
        <f t="shared" si="21"/>
        <v>70</v>
      </c>
      <c r="K158" s="152">
        <f t="shared" si="21"/>
        <v>70</v>
      </c>
      <c r="L158" s="152">
        <f t="shared" si="21"/>
        <v>0</v>
      </c>
      <c r="M158" s="203">
        <f t="shared" si="18"/>
        <v>0</v>
      </c>
    </row>
    <row r="159" spans="1:13" ht="37.5" x14ac:dyDescent="0.3">
      <c r="A159" s="33" t="s">
        <v>35</v>
      </c>
      <c r="B159" s="9">
        <v>601</v>
      </c>
      <c r="C159" s="10" t="s">
        <v>21</v>
      </c>
      <c r="D159" s="14">
        <v>13</v>
      </c>
      <c r="E159" s="11" t="s">
        <v>195</v>
      </c>
      <c r="F159" s="11" t="s">
        <v>17</v>
      </c>
      <c r="G159" s="11" t="s">
        <v>16</v>
      </c>
      <c r="H159" s="10" t="s">
        <v>71</v>
      </c>
      <c r="I159" s="11" t="s">
        <v>36</v>
      </c>
      <c r="J159" s="152">
        <v>70</v>
      </c>
      <c r="K159" s="152">
        <v>70</v>
      </c>
      <c r="L159" s="152">
        <v>0</v>
      </c>
      <c r="M159" s="203">
        <f t="shared" si="18"/>
        <v>0</v>
      </c>
    </row>
    <row r="160" spans="1:13" x14ac:dyDescent="0.3">
      <c r="A160" s="34" t="s">
        <v>453</v>
      </c>
      <c r="B160" s="6">
        <v>601</v>
      </c>
      <c r="C160" s="7" t="s">
        <v>44</v>
      </c>
      <c r="D160" s="8" t="s">
        <v>16</v>
      </c>
      <c r="E160" s="8" t="s">
        <v>16</v>
      </c>
      <c r="F160" s="8" t="s">
        <v>17</v>
      </c>
      <c r="G160" s="8" t="s">
        <v>16</v>
      </c>
      <c r="H160" s="7" t="s">
        <v>18</v>
      </c>
      <c r="I160" s="8" t="s">
        <v>19</v>
      </c>
      <c r="J160" s="173">
        <f t="shared" ref="J160:L164" si="22">J161</f>
        <v>8000</v>
      </c>
      <c r="K160" s="173">
        <f t="shared" si="22"/>
        <v>6577.4</v>
      </c>
      <c r="L160" s="173">
        <f t="shared" si="22"/>
        <v>0</v>
      </c>
      <c r="M160" s="202">
        <f t="shared" si="18"/>
        <v>0</v>
      </c>
    </row>
    <row r="161" spans="1:13" x14ac:dyDescent="0.3">
      <c r="A161" s="33" t="s">
        <v>454</v>
      </c>
      <c r="B161" s="9">
        <v>601</v>
      </c>
      <c r="C161" s="10" t="s">
        <v>44</v>
      </c>
      <c r="D161" s="11" t="s">
        <v>24</v>
      </c>
      <c r="E161" s="11" t="s">
        <v>16</v>
      </c>
      <c r="F161" s="11" t="s">
        <v>17</v>
      </c>
      <c r="G161" s="11" t="s">
        <v>16</v>
      </c>
      <c r="H161" s="10" t="s">
        <v>18</v>
      </c>
      <c r="I161" s="11" t="s">
        <v>19</v>
      </c>
      <c r="J161" s="152">
        <f t="shared" si="22"/>
        <v>8000</v>
      </c>
      <c r="K161" s="152">
        <f t="shared" si="22"/>
        <v>6577.4</v>
      </c>
      <c r="L161" s="152">
        <f t="shared" si="22"/>
        <v>0</v>
      </c>
      <c r="M161" s="203">
        <f t="shared" si="18"/>
        <v>0</v>
      </c>
    </row>
    <row r="162" spans="1:13" ht="37.5" x14ac:dyDescent="0.3">
      <c r="A162" s="54" t="s">
        <v>438</v>
      </c>
      <c r="B162" s="10" t="s">
        <v>210</v>
      </c>
      <c r="C162" s="10" t="s">
        <v>44</v>
      </c>
      <c r="D162" s="11" t="s">
        <v>24</v>
      </c>
      <c r="E162" s="9">
        <v>98</v>
      </c>
      <c r="F162" s="9">
        <v>0</v>
      </c>
      <c r="G162" s="11" t="s">
        <v>16</v>
      </c>
      <c r="H162" s="10" t="s">
        <v>18</v>
      </c>
      <c r="I162" s="11" t="s">
        <v>19</v>
      </c>
      <c r="J162" s="152">
        <f t="shared" si="22"/>
        <v>8000</v>
      </c>
      <c r="K162" s="152">
        <f t="shared" si="22"/>
        <v>6577.4</v>
      </c>
      <c r="L162" s="152">
        <f t="shared" si="22"/>
        <v>0</v>
      </c>
      <c r="M162" s="203">
        <f t="shared" si="18"/>
        <v>0</v>
      </c>
    </row>
    <row r="163" spans="1:13" x14ac:dyDescent="0.3">
      <c r="A163" s="55" t="s">
        <v>455</v>
      </c>
      <c r="B163" s="10" t="s">
        <v>210</v>
      </c>
      <c r="C163" s="10" t="s">
        <v>44</v>
      </c>
      <c r="D163" s="11" t="s">
        <v>24</v>
      </c>
      <c r="E163" s="9">
        <v>98</v>
      </c>
      <c r="F163" s="9">
        <v>1</v>
      </c>
      <c r="G163" s="11" t="s">
        <v>16</v>
      </c>
      <c r="H163" s="10" t="s">
        <v>18</v>
      </c>
      <c r="I163" s="11" t="s">
        <v>19</v>
      </c>
      <c r="J163" s="152">
        <f t="shared" si="22"/>
        <v>8000</v>
      </c>
      <c r="K163" s="152">
        <f t="shared" si="22"/>
        <v>6577.4</v>
      </c>
      <c r="L163" s="152">
        <f t="shared" si="22"/>
        <v>0</v>
      </c>
      <c r="M163" s="203">
        <f t="shared" si="18"/>
        <v>0</v>
      </c>
    </row>
    <row r="164" spans="1:13" ht="75" x14ac:dyDescent="0.3">
      <c r="A164" s="56" t="s">
        <v>456</v>
      </c>
      <c r="B164" s="10" t="s">
        <v>210</v>
      </c>
      <c r="C164" s="10" t="s">
        <v>44</v>
      </c>
      <c r="D164" s="11" t="s">
        <v>24</v>
      </c>
      <c r="E164" s="9">
        <v>98</v>
      </c>
      <c r="F164" s="9">
        <v>1</v>
      </c>
      <c r="G164" s="11" t="s">
        <v>16</v>
      </c>
      <c r="H164" s="10" t="s">
        <v>457</v>
      </c>
      <c r="I164" s="11" t="s">
        <v>19</v>
      </c>
      <c r="J164" s="152">
        <f t="shared" si="22"/>
        <v>8000</v>
      </c>
      <c r="K164" s="152">
        <f t="shared" si="22"/>
        <v>6577.4</v>
      </c>
      <c r="L164" s="152">
        <f t="shared" si="22"/>
        <v>0</v>
      </c>
      <c r="M164" s="203">
        <f t="shared" si="18"/>
        <v>0</v>
      </c>
    </row>
    <row r="165" spans="1:13" x14ac:dyDescent="0.3">
      <c r="A165" s="39" t="s">
        <v>37</v>
      </c>
      <c r="B165" s="10" t="s">
        <v>210</v>
      </c>
      <c r="C165" s="10" t="s">
        <v>44</v>
      </c>
      <c r="D165" s="11" t="s">
        <v>24</v>
      </c>
      <c r="E165" s="9">
        <v>98</v>
      </c>
      <c r="F165" s="9">
        <v>1</v>
      </c>
      <c r="G165" s="11" t="s">
        <v>16</v>
      </c>
      <c r="H165" s="10" t="s">
        <v>457</v>
      </c>
      <c r="I165" s="11" t="s">
        <v>36</v>
      </c>
      <c r="J165" s="152">
        <v>8000</v>
      </c>
      <c r="K165" s="152">
        <v>6577.4</v>
      </c>
      <c r="L165" s="152">
        <v>0</v>
      </c>
      <c r="M165" s="203">
        <f t="shared" si="18"/>
        <v>0</v>
      </c>
    </row>
    <row r="166" spans="1:13" ht="37.5" x14ac:dyDescent="0.3">
      <c r="A166" s="34" t="s">
        <v>75</v>
      </c>
      <c r="B166" s="6">
        <v>601</v>
      </c>
      <c r="C166" s="6" t="s">
        <v>23</v>
      </c>
      <c r="D166" s="8" t="s">
        <v>16</v>
      </c>
      <c r="E166" s="8" t="s">
        <v>16</v>
      </c>
      <c r="F166" s="8" t="s">
        <v>17</v>
      </c>
      <c r="G166" s="8" t="s">
        <v>16</v>
      </c>
      <c r="H166" s="7" t="s">
        <v>18</v>
      </c>
      <c r="I166" s="8" t="s">
        <v>19</v>
      </c>
      <c r="J166" s="173">
        <f t="shared" ref="J166:L167" si="23">J167</f>
        <v>4770</v>
      </c>
      <c r="K166" s="173">
        <f t="shared" si="23"/>
        <v>6750.02</v>
      </c>
      <c r="L166" s="173">
        <f t="shared" si="23"/>
        <v>896.64</v>
      </c>
      <c r="M166" s="202">
        <f t="shared" si="18"/>
        <v>13.283516196989046</v>
      </c>
    </row>
    <row r="167" spans="1:13" ht="56.25" x14ac:dyDescent="0.3">
      <c r="A167" s="33" t="s">
        <v>371</v>
      </c>
      <c r="B167" s="9">
        <v>601</v>
      </c>
      <c r="C167" s="9" t="s">
        <v>23</v>
      </c>
      <c r="D167" s="11">
        <v>10</v>
      </c>
      <c r="E167" s="11" t="s">
        <v>16</v>
      </c>
      <c r="F167" s="11" t="s">
        <v>17</v>
      </c>
      <c r="G167" s="11" t="s">
        <v>16</v>
      </c>
      <c r="H167" s="10" t="s">
        <v>18</v>
      </c>
      <c r="I167" s="11" t="s">
        <v>19</v>
      </c>
      <c r="J167" s="152">
        <f t="shared" si="23"/>
        <v>4770</v>
      </c>
      <c r="K167" s="152">
        <f t="shared" si="23"/>
        <v>6750.02</v>
      </c>
      <c r="L167" s="152">
        <f t="shared" si="23"/>
        <v>896.64</v>
      </c>
      <c r="M167" s="203">
        <f t="shared" si="18"/>
        <v>13.283516196989046</v>
      </c>
    </row>
    <row r="168" spans="1:13" ht="75" x14ac:dyDescent="0.3">
      <c r="A168" s="42" t="s">
        <v>266</v>
      </c>
      <c r="B168" s="9">
        <v>601</v>
      </c>
      <c r="C168" s="9" t="s">
        <v>23</v>
      </c>
      <c r="D168" s="11">
        <v>10</v>
      </c>
      <c r="E168" s="14" t="s">
        <v>24</v>
      </c>
      <c r="F168" s="11" t="s">
        <v>17</v>
      </c>
      <c r="G168" s="11" t="s">
        <v>16</v>
      </c>
      <c r="H168" s="10" t="s">
        <v>18</v>
      </c>
      <c r="I168" s="11" t="s">
        <v>19</v>
      </c>
      <c r="J168" s="152">
        <f>J169+J174</f>
        <v>4770</v>
      </c>
      <c r="K168" s="152">
        <f>K169+K174</f>
        <v>6750.02</v>
      </c>
      <c r="L168" s="152">
        <f>L169+L174</f>
        <v>896.64</v>
      </c>
      <c r="M168" s="203">
        <f t="shared" si="18"/>
        <v>13.283516196989046</v>
      </c>
    </row>
    <row r="169" spans="1:13" ht="56.25" x14ac:dyDescent="0.3">
      <c r="A169" s="33" t="s">
        <v>212</v>
      </c>
      <c r="B169" s="9">
        <v>601</v>
      </c>
      <c r="C169" s="9" t="s">
        <v>23</v>
      </c>
      <c r="D169" s="11">
        <v>10</v>
      </c>
      <c r="E169" s="14" t="s">
        <v>24</v>
      </c>
      <c r="F169" s="11" t="s">
        <v>17</v>
      </c>
      <c r="G169" s="11" t="s">
        <v>21</v>
      </c>
      <c r="H169" s="10" t="s">
        <v>18</v>
      </c>
      <c r="I169" s="11" t="s">
        <v>19</v>
      </c>
      <c r="J169" s="152">
        <f>J170</f>
        <v>4370</v>
      </c>
      <c r="K169" s="152">
        <f>K170</f>
        <v>5970.02</v>
      </c>
      <c r="L169" s="152">
        <f>L170</f>
        <v>802.97</v>
      </c>
      <c r="M169" s="203">
        <f t="shared" si="18"/>
        <v>13.45003869333771</v>
      </c>
    </row>
    <row r="170" spans="1:13" ht="37.5" x14ac:dyDescent="0.3">
      <c r="A170" s="33" t="s">
        <v>68</v>
      </c>
      <c r="B170" s="9">
        <v>601</v>
      </c>
      <c r="C170" s="9" t="s">
        <v>23</v>
      </c>
      <c r="D170" s="11">
        <v>10</v>
      </c>
      <c r="E170" s="11" t="s">
        <v>24</v>
      </c>
      <c r="F170" s="11" t="s">
        <v>17</v>
      </c>
      <c r="G170" s="11" t="s">
        <v>21</v>
      </c>
      <c r="H170" s="10" t="s">
        <v>69</v>
      </c>
      <c r="I170" s="11" t="s">
        <v>19</v>
      </c>
      <c r="J170" s="152">
        <f>J171+J172+J173</f>
        <v>4370</v>
      </c>
      <c r="K170" s="152">
        <f>K171+K172+K173</f>
        <v>5970.02</v>
      </c>
      <c r="L170" s="152">
        <f>L171+L172+L173</f>
        <v>802.97</v>
      </c>
      <c r="M170" s="203">
        <f t="shared" si="18"/>
        <v>13.45003869333771</v>
      </c>
    </row>
    <row r="171" spans="1:13" ht="75" x14ac:dyDescent="0.3">
      <c r="A171" s="33" t="s">
        <v>34</v>
      </c>
      <c r="B171" s="9">
        <v>601</v>
      </c>
      <c r="C171" s="10" t="s">
        <v>24</v>
      </c>
      <c r="D171" s="11">
        <v>10</v>
      </c>
      <c r="E171" s="11" t="s">
        <v>24</v>
      </c>
      <c r="F171" s="11" t="s">
        <v>17</v>
      </c>
      <c r="G171" s="11" t="s">
        <v>21</v>
      </c>
      <c r="H171" s="10" t="s">
        <v>69</v>
      </c>
      <c r="I171" s="11" t="s">
        <v>29</v>
      </c>
      <c r="J171" s="152">
        <v>3579.98</v>
      </c>
      <c r="K171" s="152">
        <v>4980</v>
      </c>
      <c r="L171" s="152">
        <v>690.38</v>
      </c>
      <c r="M171" s="203">
        <f t="shared" si="18"/>
        <v>13.863052208835342</v>
      </c>
    </row>
    <row r="172" spans="1:13" ht="37.5" x14ac:dyDescent="0.3">
      <c r="A172" s="33" t="s">
        <v>35</v>
      </c>
      <c r="B172" s="9">
        <v>601</v>
      </c>
      <c r="C172" s="10" t="s">
        <v>24</v>
      </c>
      <c r="D172" s="11">
        <v>10</v>
      </c>
      <c r="E172" s="11" t="s">
        <v>24</v>
      </c>
      <c r="F172" s="11" t="s">
        <v>17</v>
      </c>
      <c r="G172" s="11" t="s">
        <v>21</v>
      </c>
      <c r="H172" s="10" t="s">
        <v>69</v>
      </c>
      <c r="I172" s="11" t="s">
        <v>36</v>
      </c>
      <c r="J172" s="152">
        <v>786.42</v>
      </c>
      <c r="K172" s="152">
        <v>986.42</v>
      </c>
      <c r="L172" s="152">
        <v>112.59</v>
      </c>
      <c r="M172" s="203">
        <f t="shared" si="18"/>
        <v>11.414002149185947</v>
      </c>
    </row>
    <row r="173" spans="1:13" x14ac:dyDescent="0.3">
      <c r="A173" s="33" t="s">
        <v>37</v>
      </c>
      <c r="B173" s="9">
        <v>601</v>
      </c>
      <c r="C173" s="10" t="s">
        <v>24</v>
      </c>
      <c r="D173" s="11">
        <v>10</v>
      </c>
      <c r="E173" s="11" t="s">
        <v>24</v>
      </c>
      <c r="F173" s="11" t="s">
        <v>17</v>
      </c>
      <c r="G173" s="11" t="s">
        <v>21</v>
      </c>
      <c r="H173" s="10" t="s">
        <v>69</v>
      </c>
      <c r="I173" s="11" t="s">
        <v>38</v>
      </c>
      <c r="J173" s="175">
        <v>3.6</v>
      </c>
      <c r="K173" s="175">
        <v>3.6</v>
      </c>
      <c r="L173" s="175">
        <v>0</v>
      </c>
      <c r="M173" s="203">
        <f t="shared" si="18"/>
        <v>0</v>
      </c>
    </row>
    <row r="174" spans="1:13" ht="56.25" x14ac:dyDescent="0.3">
      <c r="A174" s="42" t="s">
        <v>182</v>
      </c>
      <c r="B174" s="9">
        <v>601</v>
      </c>
      <c r="C174" s="9" t="s">
        <v>23</v>
      </c>
      <c r="D174" s="11">
        <v>10</v>
      </c>
      <c r="E174" s="14" t="s">
        <v>24</v>
      </c>
      <c r="F174" s="11" t="s">
        <v>17</v>
      </c>
      <c r="G174" s="11" t="s">
        <v>44</v>
      </c>
      <c r="H174" s="10" t="s">
        <v>18</v>
      </c>
      <c r="I174" s="11" t="s">
        <v>19</v>
      </c>
      <c r="J174" s="152">
        <f>J175+J177</f>
        <v>400</v>
      </c>
      <c r="K174" s="152">
        <f>K175+K177</f>
        <v>780</v>
      </c>
      <c r="L174" s="152">
        <f>L175+L177</f>
        <v>93.67</v>
      </c>
      <c r="M174" s="203">
        <f t="shared" si="18"/>
        <v>12.008974358974358</v>
      </c>
    </row>
    <row r="175" spans="1:13" ht="75" x14ac:dyDescent="0.3">
      <c r="A175" s="57" t="s">
        <v>208</v>
      </c>
      <c r="B175" s="9">
        <v>601</v>
      </c>
      <c r="C175" s="9" t="s">
        <v>23</v>
      </c>
      <c r="D175" s="11">
        <v>10</v>
      </c>
      <c r="E175" s="14" t="s">
        <v>24</v>
      </c>
      <c r="F175" s="11" t="s">
        <v>17</v>
      </c>
      <c r="G175" s="11" t="s">
        <v>44</v>
      </c>
      <c r="H175" s="10" t="s">
        <v>362</v>
      </c>
      <c r="I175" s="11" t="s">
        <v>19</v>
      </c>
      <c r="J175" s="152">
        <f>J176</f>
        <v>390</v>
      </c>
      <c r="K175" s="152">
        <f>K176</f>
        <v>770</v>
      </c>
      <c r="L175" s="152">
        <f>L176</f>
        <v>93.67</v>
      </c>
      <c r="M175" s="203">
        <f t="shared" si="18"/>
        <v>12.164935064935065</v>
      </c>
    </row>
    <row r="176" spans="1:13" ht="37.5" x14ac:dyDescent="0.3">
      <c r="A176" s="33" t="s">
        <v>35</v>
      </c>
      <c r="B176" s="9">
        <v>601</v>
      </c>
      <c r="C176" s="10" t="s">
        <v>24</v>
      </c>
      <c r="D176" s="11">
        <v>10</v>
      </c>
      <c r="E176" s="14" t="s">
        <v>24</v>
      </c>
      <c r="F176" s="11" t="s">
        <v>17</v>
      </c>
      <c r="G176" s="11" t="s">
        <v>44</v>
      </c>
      <c r="H176" s="10" t="s">
        <v>362</v>
      </c>
      <c r="I176" s="11" t="s">
        <v>36</v>
      </c>
      <c r="J176" s="152">
        <v>390</v>
      </c>
      <c r="K176" s="152">
        <v>770</v>
      </c>
      <c r="L176" s="152">
        <v>93.67</v>
      </c>
      <c r="M176" s="203">
        <f t="shared" si="18"/>
        <v>12.164935064935065</v>
      </c>
    </row>
    <row r="177" spans="1:13" ht="75" x14ac:dyDescent="0.3">
      <c r="A177" s="42" t="s">
        <v>264</v>
      </c>
      <c r="B177" s="11" t="s">
        <v>210</v>
      </c>
      <c r="C177" s="9" t="s">
        <v>23</v>
      </c>
      <c r="D177" s="10">
        <v>10</v>
      </c>
      <c r="E177" s="14" t="s">
        <v>24</v>
      </c>
      <c r="F177" s="11" t="s">
        <v>17</v>
      </c>
      <c r="G177" s="11" t="s">
        <v>16</v>
      </c>
      <c r="H177" s="10" t="s">
        <v>18</v>
      </c>
      <c r="I177" s="11" t="s">
        <v>19</v>
      </c>
      <c r="J177" s="152">
        <f t="shared" ref="J177:L179" si="24">J178</f>
        <v>10</v>
      </c>
      <c r="K177" s="152">
        <f t="shared" si="24"/>
        <v>10</v>
      </c>
      <c r="L177" s="152">
        <f t="shared" si="24"/>
        <v>0</v>
      </c>
      <c r="M177" s="203">
        <f t="shared" si="18"/>
        <v>0</v>
      </c>
    </row>
    <row r="178" spans="1:13" ht="56.25" x14ac:dyDescent="0.3">
      <c r="A178" s="42" t="s">
        <v>182</v>
      </c>
      <c r="B178" s="11" t="s">
        <v>210</v>
      </c>
      <c r="C178" s="9" t="s">
        <v>23</v>
      </c>
      <c r="D178" s="10">
        <v>10</v>
      </c>
      <c r="E178" s="14" t="s">
        <v>24</v>
      </c>
      <c r="F178" s="11" t="s">
        <v>17</v>
      </c>
      <c r="G178" s="11" t="s">
        <v>44</v>
      </c>
      <c r="H178" s="10" t="s">
        <v>18</v>
      </c>
      <c r="I178" s="11" t="s">
        <v>19</v>
      </c>
      <c r="J178" s="152">
        <f t="shared" si="24"/>
        <v>10</v>
      </c>
      <c r="K178" s="152">
        <f t="shared" si="24"/>
        <v>10</v>
      </c>
      <c r="L178" s="152">
        <f t="shared" si="24"/>
        <v>0</v>
      </c>
      <c r="M178" s="203">
        <f t="shared" si="18"/>
        <v>0</v>
      </c>
    </row>
    <row r="179" spans="1:13" ht="37.5" x14ac:dyDescent="0.3">
      <c r="A179" s="33" t="s">
        <v>298</v>
      </c>
      <c r="B179" s="11" t="s">
        <v>210</v>
      </c>
      <c r="C179" s="9" t="s">
        <v>23</v>
      </c>
      <c r="D179" s="10">
        <v>10</v>
      </c>
      <c r="E179" s="14" t="s">
        <v>24</v>
      </c>
      <c r="F179" s="11" t="s">
        <v>17</v>
      </c>
      <c r="G179" s="11" t="s">
        <v>44</v>
      </c>
      <c r="H179" s="10" t="s">
        <v>297</v>
      </c>
      <c r="I179" s="11" t="s">
        <v>19</v>
      </c>
      <c r="J179" s="152">
        <f t="shared" si="24"/>
        <v>10</v>
      </c>
      <c r="K179" s="152">
        <f t="shared" si="24"/>
        <v>10</v>
      </c>
      <c r="L179" s="152">
        <f t="shared" si="24"/>
        <v>0</v>
      </c>
      <c r="M179" s="203">
        <f t="shared" si="18"/>
        <v>0</v>
      </c>
    </row>
    <row r="180" spans="1:13" ht="37.5" x14ac:dyDescent="0.3">
      <c r="A180" s="33" t="s">
        <v>35</v>
      </c>
      <c r="B180" s="11" t="s">
        <v>210</v>
      </c>
      <c r="C180" s="10" t="s">
        <v>24</v>
      </c>
      <c r="D180" s="10">
        <v>10</v>
      </c>
      <c r="E180" s="14" t="s">
        <v>24</v>
      </c>
      <c r="F180" s="11" t="s">
        <v>17</v>
      </c>
      <c r="G180" s="11" t="s">
        <v>44</v>
      </c>
      <c r="H180" s="10" t="s">
        <v>297</v>
      </c>
      <c r="I180" s="11" t="s">
        <v>36</v>
      </c>
      <c r="J180" s="152">
        <v>10</v>
      </c>
      <c r="K180" s="152">
        <v>10</v>
      </c>
      <c r="L180" s="152">
        <v>0</v>
      </c>
      <c r="M180" s="203">
        <f t="shared" si="18"/>
        <v>0</v>
      </c>
    </row>
    <row r="181" spans="1:13" x14ac:dyDescent="0.3">
      <c r="A181" s="44" t="s">
        <v>77</v>
      </c>
      <c r="B181" s="6">
        <v>601</v>
      </c>
      <c r="C181" s="13" t="s">
        <v>54</v>
      </c>
      <c r="D181" s="7" t="s">
        <v>16</v>
      </c>
      <c r="E181" s="13" t="s">
        <v>16</v>
      </c>
      <c r="F181" s="8" t="s">
        <v>17</v>
      </c>
      <c r="G181" s="8" t="s">
        <v>16</v>
      </c>
      <c r="H181" s="7" t="s">
        <v>18</v>
      </c>
      <c r="I181" s="8" t="s">
        <v>19</v>
      </c>
      <c r="J181" s="176">
        <f>J182+J203</f>
        <v>42535.94</v>
      </c>
      <c r="K181" s="176">
        <f>K182+K203</f>
        <v>54415.41</v>
      </c>
      <c r="L181" s="176">
        <f>L182+L203</f>
        <v>4446.1000000000004</v>
      </c>
      <c r="M181" s="202">
        <f t="shared" si="18"/>
        <v>8.1706634205273847</v>
      </c>
    </row>
    <row r="182" spans="1:13" x14ac:dyDescent="0.3">
      <c r="A182" s="33" t="s">
        <v>78</v>
      </c>
      <c r="B182" s="9">
        <v>601</v>
      </c>
      <c r="C182" s="10" t="s">
        <v>54</v>
      </c>
      <c r="D182" s="11" t="s">
        <v>100</v>
      </c>
      <c r="E182" s="14" t="s">
        <v>16</v>
      </c>
      <c r="F182" s="11" t="s">
        <v>17</v>
      </c>
      <c r="G182" s="11" t="s">
        <v>16</v>
      </c>
      <c r="H182" s="10" t="s">
        <v>18</v>
      </c>
      <c r="I182" s="11" t="s">
        <v>19</v>
      </c>
      <c r="J182" s="175">
        <f>J183</f>
        <v>42190.94</v>
      </c>
      <c r="K182" s="175">
        <f>K183</f>
        <v>54026.450000000004</v>
      </c>
      <c r="L182" s="175">
        <f>L183</f>
        <v>4436.5</v>
      </c>
      <c r="M182" s="203">
        <f t="shared" si="18"/>
        <v>8.2117185193548714</v>
      </c>
    </row>
    <row r="183" spans="1:13" ht="56.25" x14ac:dyDescent="0.3">
      <c r="A183" s="42" t="s">
        <v>296</v>
      </c>
      <c r="B183" s="9">
        <v>601</v>
      </c>
      <c r="C183" s="10" t="s">
        <v>54</v>
      </c>
      <c r="D183" s="11" t="s">
        <v>100</v>
      </c>
      <c r="E183" s="14" t="s">
        <v>54</v>
      </c>
      <c r="F183" s="11" t="s">
        <v>17</v>
      </c>
      <c r="G183" s="11" t="s">
        <v>16</v>
      </c>
      <c r="H183" s="10" t="s">
        <v>18</v>
      </c>
      <c r="I183" s="11" t="s">
        <v>19</v>
      </c>
      <c r="J183" s="152">
        <f>J184+J194+J188</f>
        <v>42190.94</v>
      </c>
      <c r="K183" s="152">
        <f>K184+K194+K188</f>
        <v>54026.450000000004</v>
      </c>
      <c r="L183" s="152">
        <f>L184+L194+L188</f>
        <v>4436.5</v>
      </c>
      <c r="M183" s="203">
        <f t="shared" si="18"/>
        <v>8.2117185193548714</v>
      </c>
    </row>
    <row r="184" spans="1:13" ht="75" x14ac:dyDescent="0.3">
      <c r="A184" s="42" t="s">
        <v>288</v>
      </c>
      <c r="B184" s="9">
        <v>601</v>
      </c>
      <c r="C184" s="10" t="s">
        <v>54</v>
      </c>
      <c r="D184" s="11" t="s">
        <v>100</v>
      </c>
      <c r="E184" s="14" t="s">
        <v>54</v>
      </c>
      <c r="F184" s="11" t="s">
        <v>26</v>
      </c>
      <c r="G184" s="11" t="s">
        <v>16</v>
      </c>
      <c r="H184" s="10" t="s">
        <v>18</v>
      </c>
      <c r="I184" s="11" t="s">
        <v>19</v>
      </c>
      <c r="J184" s="152">
        <f t="shared" ref="J184:L186" si="25">J185</f>
        <v>9317</v>
      </c>
      <c r="K184" s="152">
        <f t="shared" si="25"/>
        <v>11639.5</v>
      </c>
      <c r="L184" s="152">
        <f t="shared" si="25"/>
        <v>1801.85</v>
      </c>
      <c r="M184" s="203">
        <f t="shared" si="18"/>
        <v>15.480475965462434</v>
      </c>
    </row>
    <row r="185" spans="1:13" ht="56.25" x14ac:dyDescent="0.3">
      <c r="A185" s="42" t="s">
        <v>317</v>
      </c>
      <c r="B185" s="9">
        <v>601</v>
      </c>
      <c r="C185" s="10" t="s">
        <v>54</v>
      </c>
      <c r="D185" s="11" t="s">
        <v>100</v>
      </c>
      <c r="E185" s="14" t="s">
        <v>54</v>
      </c>
      <c r="F185" s="11" t="s">
        <v>26</v>
      </c>
      <c r="G185" s="11" t="s">
        <v>21</v>
      </c>
      <c r="H185" s="10" t="s">
        <v>18</v>
      </c>
      <c r="I185" s="11" t="s">
        <v>19</v>
      </c>
      <c r="J185" s="152">
        <f t="shared" si="25"/>
        <v>9317</v>
      </c>
      <c r="K185" s="152">
        <f t="shared" si="25"/>
        <v>11639.5</v>
      </c>
      <c r="L185" s="152">
        <f t="shared" si="25"/>
        <v>1801.85</v>
      </c>
      <c r="M185" s="203">
        <f t="shared" si="18"/>
        <v>15.480475965462434</v>
      </c>
    </row>
    <row r="186" spans="1:13" ht="56.25" x14ac:dyDescent="0.3">
      <c r="A186" s="33" t="s">
        <v>289</v>
      </c>
      <c r="B186" s="9">
        <v>601</v>
      </c>
      <c r="C186" s="10" t="s">
        <v>54</v>
      </c>
      <c r="D186" s="11" t="s">
        <v>100</v>
      </c>
      <c r="E186" s="14" t="s">
        <v>54</v>
      </c>
      <c r="F186" s="11" t="s">
        <v>26</v>
      </c>
      <c r="G186" s="11" t="s">
        <v>21</v>
      </c>
      <c r="H186" s="10" t="s">
        <v>239</v>
      </c>
      <c r="I186" s="11" t="s">
        <v>19</v>
      </c>
      <c r="J186" s="152">
        <f t="shared" si="25"/>
        <v>9317</v>
      </c>
      <c r="K186" s="152">
        <f t="shared" si="25"/>
        <v>11639.5</v>
      </c>
      <c r="L186" s="152">
        <f t="shared" si="25"/>
        <v>1801.85</v>
      </c>
      <c r="M186" s="203">
        <f t="shared" si="18"/>
        <v>15.480475965462434</v>
      </c>
    </row>
    <row r="187" spans="1:13" ht="37.5" x14ac:dyDescent="0.3">
      <c r="A187" s="33" t="s">
        <v>35</v>
      </c>
      <c r="B187" s="9">
        <v>601</v>
      </c>
      <c r="C187" s="10" t="s">
        <v>54</v>
      </c>
      <c r="D187" s="11" t="s">
        <v>100</v>
      </c>
      <c r="E187" s="14" t="s">
        <v>54</v>
      </c>
      <c r="F187" s="11" t="s">
        <v>26</v>
      </c>
      <c r="G187" s="11" t="s">
        <v>21</v>
      </c>
      <c r="H187" s="10" t="s">
        <v>239</v>
      </c>
      <c r="I187" s="11" t="s">
        <v>36</v>
      </c>
      <c r="J187" s="152">
        <v>9317</v>
      </c>
      <c r="K187" s="152">
        <v>11639.5</v>
      </c>
      <c r="L187" s="152">
        <v>1801.85</v>
      </c>
      <c r="M187" s="203">
        <f t="shared" si="18"/>
        <v>15.480475965462434</v>
      </c>
    </row>
    <row r="188" spans="1:13" ht="37.5" x14ac:dyDescent="0.3">
      <c r="A188" s="33" t="s">
        <v>426</v>
      </c>
      <c r="B188" s="11" t="s">
        <v>210</v>
      </c>
      <c r="C188" s="14" t="s">
        <v>54</v>
      </c>
      <c r="D188" s="11" t="s">
        <v>100</v>
      </c>
      <c r="E188" s="14" t="s">
        <v>54</v>
      </c>
      <c r="F188" s="11" t="s">
        <v>85</v>
      </c>
      <c r="G188" s="11" t="s">
        <v>16</v>
      </c>
      <c r="H188" s="10" t="s">
        <v>18</v>
      </c>
      <c r="I188" s="11" t="s">
        <v>19</v>
      </c>
      <c r="J188" s="152">
        <f>J189</f>
        <v>2896.55</v>
      </c>
      <c r="K188" s="152">
        <f>K189</f>
        <v>2896.55</v>
      </c>
      <c r="L188" s="152">
        <f>L189</f>
        <v>0</v>
      </c>
      <c r="M188" s="203">
        <f t="shared" si="18"/>
        <v>0</v>
      </c>
    </row>
    <row r="189" spans="1:13" x14ac:dyDescent="0.3">
      <c r="A189" s="33" t="s">
        <v>427</v>
      </c>
      <c r="B189" s="11" t="s">
        <v>210</v>
      </c>
      <c r="C189" s="14" t="s">
        <v>54</v>
      </c>
      <c r="D189" s="11" t="s">
        <v>100</v>
      </c>
      <c r="E189" s="14" t="s">
        <v>54</v>
      </c>
      <c r="F189" s="11" t="s">
        <v>85</v>
      </c>
      <c r="G189" s="11" t="s">
        <v>70</v>
      </c>
      <c r="H189" s="10" t="s">
        <v>18</v>
      </c>
      <c r="I189" s="11" t="s">
        <v>19</v>
      </c>
      <c r="J189" s="152">
        <f>J190+J192</f>
        <v>2896.55</v>
      </c>
      <c r="K189" s="152">
        <f>K190+K192</f>
        <v>2896.55</v>
      </c>
      <c r="L189" s="152">
        <f>L190+L192</f>
        <v>0</v>
      </c>
      <c r="M189" s="203">
        <f t="shared" si="18"/>
        <v>0</v>
      </c>
    </row>
    <row r="190" spans="1:13" ht="75" x14ac:dyDescent="0.3">
      <c r="A190" s="58" t="s">
        <v>520</v>
      </c>
      <c r="B190" s="11" t="s">
        <v>210</v>
      </c>
      <c r="C190" s="14" t="s">
        <v>54</v>
      </c>
      <c r="D190" s="11" t="s">
        <v>100</v>
      </c>
      <c r="E190" s="14" t="s">
        <v>54</v>
      </c>
      <c r="F190" s="11" t="s">
        <v>85</v>
      </c>
      <c r="G190" s="11" t="s">
        <v>70</v>
      </c>
      <c r="H190" s="10" t="s">
        <v>449</v>
      </c>
      <c r="I190" s="11" t="s">
        <v>19</v>
      </c>
      <c r="J190" s="152">
        <f>J191</f>
        <v>2698.55</v>
      </c>
      <c r="K190" s="152">
        <f>K191</f>
        <v>2698.55</v>
      </c>
      <c r="L190" s="152">
        <f>L191</f>
        <v>0</v>
      </c>
      <c r="M190" s="203">
        <f t="shared" si="18"/>
        <v>0</v>
      </c>
    </row>
    <row r="191" spans="1:13" ht="37.5" x14ac:dyDescent="0.3">
      <c r="A191" s="33" t="s">
        <v>35</v>
      </c>
      <c r="B191" s="11" t="s">
        <v>210</v>
      </c>
      <c r="C191" s="14" t="s">
        <v>54</v>
      </c>
      <c r="D191" s="11" t="s">
        <v>100</v>
      </c>
      <c r="E191" s="14" t="s">
        <v>54</v>
      </c>
      <c r="F191" s="11" t="s">
        <v>85</v>
      </c>
      <c r="G191" s="11" t="s">
        <v>70</v>
      </c>
      <c r="H191" s="10" t="s">
        <v>449</v>
      </c>
      <c r="I191" s="11" t="s">
        <v>36</v>
      </c>
      <c r="J191" s="152">
        <v>2698.55</v>
      </c>
      <c r="K191" s="152">
        <v>2698.55</v>
      </c>
      <c r="L191" s="152">
        <v>0</v>
      </c>
      <c r="M191" s="203">
        <f t="shared" si="18"/>
        <v>0</v>
      </c>
    </row>
    <row r="192" spans="1:13" ht="93.75" x14ac:dyDescent="0.3">
      <c r="A192" s="58" t="s">
        <v>521</v>
      </c>
      <c r="B192" s="11" t="s">
        <v>210</v>
      </c>
      <c r="C192" s="14" t="s">
        <v>54</v>
      </c>
      <c r="D192" s="11" t="s">
        <v>100</v>
      </c>
      <c r="E192" s="14" t="s">
        <v>54</v>
      </c>
      <c r="F192" s="11" t="s">
        <v>85</v>
      </c>
      <c r="G192" s="11" t="s">
        <v>70</v>
      </c>
      <c r="H192" s="10" t="s">
        <v>450</v>
      </c>
      <c r="I192" s="11" t="s">
        <v>19</v>
      </c>
      <c r="J192" s="152">
        <f>J193</f>
        <v>198</v>
      </c>
      <c r="K192" s="152">
        <f>K193</f>
        <v>198</v>
      </c>
      <c r="L192" s="152">
        <f>L193</f>
        <v>0</v>
      </c>
      <c r="M192" s="203">
        <f t="shared" si="18"/>
        <v>0</v>
      </c>
    </row>
    <row r="193" spans="1:13" ht="37.5" x14ac:dyDescent="0.3">
      <c r="A193" s="33" t="s">
        <v>35</v>
      </c>
      <c r="B193" s="11" t="s">
        <v>210</v>
      </c>
      <c r="C193" s="14" t="s">
        <v>54</v>
      </c>
      <c r="D193" s="11" t="s">
        <v>100</v>
      </c>
      <c r="E193" s="14" t="s">
        <v>54</v>
      </c>
      <c r="F193" s="11" t="s">
        <v>85</v>
      </c>
      <c r="G193" s="11" t="s">
        <v>70</v>
      </c>
      <c r="H193" s="10" t="s">
        <v>450</v>
      </c>
      <c r="I193" s="11" t="s">
        <v>36</v>
      </c>
      <c r="J193" s="152">
        <v>198</v>
      </c>
      <c r="K193" s="152">
        <v>198</v>
      </c>
      <c r="L193" s="152">
        <v>0</v>
      </c>
      <c r="M193" s="203">
        <f t="shared" si="18"/>
        <v>0</v>
      </c>
    </row>
    <row r="194" spans="1:13" ht="37.5" x14ac:dyDescent="0.3">
      <c r="A194" s="33" t="s">
        <v>287</v>
      </c>
      <c r="B194" s="9">
        <v>601</v>
      </c>
      <c r="C194" s="10" t="s">
        <v>54</v>
      </c>
      <c r="D194" s="11" t="s">
        <v>100</v>
      </c>
      <c r="E194" s="14" t="s">
        <v>54</v>
      </c>
      <c r="F194" s="11" t="s">
        <v>9</v>
      </c>
      <c r="G194" s="11" t="s">
        <v>16</v>
      </c>
      <c r="H194" s="10" t="s">
        <v>18</v>
      </c>
      <c r="I194" s="11" t="s">
        <v>19</v>
      </c>
      <c r="J194" s="152">
        <f>J195+J200</f>
        <v>29977.39</v>
      </c>
      <c r="K194" s="152">
        <f>K195+K200</f>
        <v>39490.400000000001</v>
      </c>
      <c r="L194" s="152">
        <f>L195+L200</f>
        <v>2634.65</v>
      </c>
      <c r="M194" s="203">
        <f t="shared" si="18"/>
        <v>6.6716214573668537</v>
      </c>
    </row>
    <row r="195" spans="1:13" ht="37.5" x14ac:dyDescent="0.3">
      <c r="A195" s="33" t="s">
        <v>318</v>
      </c>
      <c r="B195" s="11" t="s">
        <v>210</v>
      </c>
      <c r="C195" s="10" t="s">
        <v>54</v>
      </c>
      <c r="D195" s="11" t="s">
        <v>100</v>
      </c>
      <c r="E195" s="14" t="s">
        <v>54</v>
      </c>
      <c r="F195" s="11" t="s">
        <v>9</v>
      </c>
      <c r="G195" s="11" t="s">
        <v>21</v>
      </c>
      <c r="H195" s="10" t="s">
        <v>18</v>
      </c>
      <c r="I195" s="11" t="s">
        <v>19</v>
      </c>
      <c r="J195" s="152">
        <f>J197+J198</f>
        <v>29977.39</v>
      </c>
      <c r="K195" s="152">
        <f>K197+K198</f>
        <v>37891.82</v>
      </c>
      <c r="L195" s="152">
        <f>L197+L198</f>
        <v>2634.65</v>
      </c>
      <c r="M195" s="203">
        <f t="shared" si="18"/>
        <v>6.9530838054229118</v>
      </c>
    </row>
    <row r="196" spans="1:13" ht="37.5" x14ac:dyDescent="0.3">
      <c r="A196" s="33" t="s">
        <v>290</v>
      </c>
      <c r="B196" s="9">
        <v>601</v>
      </c>
      <c r="C196" s="10" t="s">
        <v>54</v>
      </c>
      <c r="D196" s="11" t="s">
        <v>100</v>
      </c>
      <c r="E196" s="14" t="s">
        <v>54</v>
      </c>
      <c r="F196" s="11" t="s">
        <v>9</v>
      </c>
      <c r="G196" s="11" t="s">
        <v>21</v>
      </c>
      <c r="H196" s="10" t="s">
        <v>238</v>
      </c>
      <c r="I196" s="11" t="s">
        <v>19</v>
      </c>
      <c r="J196" s="152">
        <f>J197</f>
        <v>10384.469999999999</v>
      </c>
      <c r="K196" s="152">
        <f>K197</f>
        <v>15317.18</v>
      </c>
      <c r="L196" s="152">
        <f>L197</f>
        <v>2634.65</v>
      </c>
      <c r="M196" s="203">
        <f t="shared" si="18"/>
        <v>17.200620479748885</v>
      </c>
    </row>
    <row r="197" spans="1:13" ht="37.5" x14ac:dyDescent="0.3">
      <c r="A197" s="33" t="s">
        <v>35</v>
      </c>
      <c r="B197" s="9">
        <v>601</v>
      </c>
      <c r="C197" s="10" t="s">
        <v>54</v>
      </c>
      <c r="D197" s="11" t="s">
        <v>100</v>
      </c>
      <c r="E197" s="14" t="s">
        <v>54</v>
      </c>
      <c r="F197" s="11" t="s">
        <v>9</v>
      </c>
      <c r="G197" s="11" t="s">
        <v>21</v>
      </c>
      <c r="H197" s="10" t="s">
        <v>238</v>
      </c>
      <c r="I197" s="11" t="s">
        <v>36</v>
      </c>
      <c r="J197" s="152">
        <v>10384.469999999999</v>
      </c>
      <c r="K197" s="152">
        <v>15317.18</v>
      </c>
      <c r="L197" s="152">
        <v>2634.65</v>
      </c>
      <c r="M197" s="203">
        <f t="shared" si="18"/>
        <v>17.200620479748885</v>
      </c>
    </row>
    <row r="198" spans="1:13" ht="56.25" x14ac:dyDescent="0.3">
      <c r="A198" s="59" t="s">
        <v>432</v>
      </c>
      <c r="B198" s="9">
        <v>601</v>
      </c>
      <c r="C198" s="14" t="s">
        <v>54</v>
      </c>
      <c r="D198" s="11" t="s">
        <v>100</v>
      </c>
      <c r="E198" s="14" t="s">
        <v>54</v>
      </c>
      <c r="F198" s="11" t="s">
        <v>9</v>
      </c>
      <c r="G198" s="11" t="s">
        <v>21</v>
      </c>
      <c r="H198" s="10" t="s">
        <v>507</v>
      </c>
      <c r="I198" s="11" t="s">
        <v>19</v>
      </c>
      <c r="J198" s="152">
        <f>J199</f>
        <v>19592.919999999998</v>
      </c>
      <c r="K198" s="152">
        <f>K199</f>
        <v>22574.639999999999</v>
      </c>
      <c r="L198" s="152">
        <f>L199</f>
        <v>0</v>
      </c>
      <c r="M198" s="203">
        <f t="shared" si="18"/>
        <v>0</v>
      </c>
    </row>
    <row r="199" spans="1:13" ht="37.5" x14ac:dyDescent="0.3">
      <c r="A199" s="33" t="s">
        <v>35</v>
      </c>
      <c r="B199" s="9">
        <v>601</v>
      </c>
      <c r="C199" s="14" t="s">
        <v>54</v>
      </c>
      <c r="D199" s="11" t="s">
        <v>100</v>
      </c>
      <c r="E199" s="14" t="s">
        <v>54</v>
      </c>
      <c r="F199" s="11" t="s">
        <v>9</v>
      </c>
      <c r="G199" s="11" t="s">
        <v>21</v>
      </c>
      <c r="H199" s="10" t="s">
        <v>507</v>
      </c>
      <c r="I199" s="11" t="s">
        <v>36</v>
      </c>
      <c r="J199" s="177">
        <v>19592.919999999998</v>
      </c>
      <c r="K199" s="177">
        <v>22574.639999999999</v>
      </c>
      <c r="L199" s="177">
        <v>0</v>
      </c>
      <c r="M199" s="203">
        <f t="shared" si="18"/>
        <v>0</v>
      </c>
    </row>
    <row r="200" spans="1:13" ht="56.25" x14ac:dyDescent="0.3">
      <c r="A200" s="42" t="s">
        <v>316</v>
      </c>
      <c r="B200" s="9">
        <v>601</v>
      </c>
      <c r="C200" s="9" t="s">
        <v>47</v>
      </c>
      <c r="D200" s="11" t="s">
        <v>100</v>
      </c>
      <c r="E200" s="14" t="s">
        <v>54</v>
      </c>
      <c r="F200" s="11" t="s">
        <v>9</v>
      </c>
      <c r="G200" s="11" t="s">
        <v>44</v>
      </c>
      <c r="H200" s="10" t="s">
        <v>18</v>
      </c>
      <c r="I200" s="11" t="s">
        <v>19</v>
      </c>
      <c r="J200" s="177">
        <f t="shared" ref="J200:L201" si="26">J201</f>
        <v>0</v>
      </c>
      <c r="K200" s="177">
        <f t="shared" si="26"/>
        <v>1598.58</v>
      </c>
      <c r="L200" s="177">
        <f t="shared" si="26"/>
        <v>0</v>
      </c>
      <c r="M200" s="203">
        <f t="shared" si="18"/>
        <v>0</v>
      </c>
    </row>
    <row r="201" spans="1:13" ht="37.5" x14ac:dyDescent="0.3">
      <c r="A201" s="33" t="s">
        <v>290</v>
      </c>
      <c r="B201" s="9">
        <v>601</v>
      </c>
      <c r="C201" s="9" t="s">
        <v>47</v>
      </c>
      <c r="D201" s="11" t="s">
        <v>100</v>
      </c>
      <c r="E201" s="14" t="s">
        <v>54</v>
      </c>
      <c r="F201" s="11" t="s">
        <v>9</v>
      </c>
      <c r="G201" s="11" t="s">
        <v>44</v>
      </c>
      <c r="H201" s="10" t="s">
        <v>238</v>
      </c>
      <c r="I201" s="11" t="s">
        <v>19</v>
      </c>
      <c r="J201" s="177">
        <f t="shared" si="26"/>
        <v>0</v>
      </c>
      <c r="K201" s="177">
        <f t="shared" si="26"/>
        <v>1598.58</v>
      </c>
      <c r="L201" s="177">
        <f t="shared" si="26"/>
        <v>0</v>
      </c>
      <c r="M201" s="203">
        <f t="shared" si="18"/>
        <v>0</v>
      </c>
    </row>
    <row r="202" spans="1:13" ht="37.5" x14ac:dyDescent="0.3">
      <c r="A202" s="33" t="s">
        <v>35</v>
      </c>
      <c r="B202" s="9">
        <v>601</v>
      </c>
      <c r="C202" s="10" t="s">
        <v>54</v>
      </c>
      <c r="D202" s="11" t="s">
        <v>100</v>
      </c>
      <c r="E202" s="14" t="s">
        <v>54</v>
      </c>
      <c r="F202" s="11" t="s">
        <v>9</v>
      </c>
      <c r="G202" s="11" t="s">
        <v>44</v>
      </c>
      <c r="H202" s="10" t="s">
        <v>238</v>
      </c>
      <c r="I202" s="11" t="s">
        <v>36</v>
      </c>
      <c r="J202" s="177">
        <v>0</v>
      </c>
      <c r="K202" s="177">
        <v>1598.58</v>
      </c>
      <c r="L202" s="177">
        <v>0</v>
      </c>
      <c r="M202" s="203">
        <f t="shared" si="18"/>
        <v>0</v>
      </c>
    </row>
    <row r="203" spans="1:13" x14ac:dyDescent="0.3">
      <c r="A203" s="33" t="s">
        <v>79</v>
      </c>
      <c r="B203" s="9">
        <v>601</v>
      </c>
      <c r="C203" s="10" t="s">
        <v>54</v>
      </c>
      <c r="D203" s="10" t="s">
        <v>80</v>
      </c>
      <c r="E203" s="14" t="s">
        <v>16</v>
      </c>
      <c r="F203" s="11" t="s">
        <v>17</v>
      </c>
      <c r="G203" s="11" t="s">
        <v>16</v>
      </c>
      <c r="H203" s="10" t="s">
        <v>18</v>
      </c>
      <c r="I203" s="11" t="s">
        <v>19</v>
      </c>
      <c r="J203" s="152">
        <f>J204+J226</f>
        <v>345</v>
      </c>
      <c r="K203" s="152">
        <f>K204+K226</f>
        <v>388.96</v>
      </c>
      <c r="L203" s="152">
        <f>L204+L226</f>
        <v>9.6</v>
      </c>
      <c r="M203" s="203">
        <f t="shared" si="18"/>
        <v>2.4681201151789387</v>
      </c>
    </row>
    <row r="204" spans="1:13" ht="37.5" x14ac:dyDescent="0.3">
      <c r="A204" s="42" t="s">
        <v>209</v>
      </c>
      <c r="B204" s="9">
        <v>601</v>
      </c>
      <c r="C204" s="10" t="s">
        <v>54</v>
      </c>
      <c r="D204" s="10" t="s">
        <v>80</v>
      </c>
      <c r="E204" s="14" t="s">
        <v>70</v>
      </c>
      <c r="F204" s="11" t="s">
        <v>17</v>
      </c>
      <c r="G204" s="11" t="s">
        <v>16</v>
      </c>
      <c r="H204" s="10" t="s">
        <v>18</v>
      </c>
      <c r="I204" s="11" t="s">
        <v>19</v>
      </c>
      <c r="J204" s="152">
        <f>J205+J209+J216</f>
        <v>285</v>
      </c>
      <c r="K204" s="152">
        <f>K205+K209+K216</f>
        <v>285</v>
      </c>
      <c r="L204" s="152">
        <f>L205+L209+L216</f>
        <v>9.6</v>
      </c>
      <c r="M204" s="203">
        <f t="shared" si="18"/>
        <v>3.3684210526315788</v>
      </c>
    </row>
    <row r="205" spans="1:13" ht="56.25" x14ac:dyDescent="0.3">
      <c r="A205" s="33" t="s">
        <v>213</v>
      </c>
      <c r="B205" s="9">
        <v>601</v>
      </c>
      <c r="C205" s="10" t="s">
        <v>54</v>
      </c>
      <c r="D205" s="10" t="s">
        <v>80</v>
      </c>
      <c r="E205" s="11" t="s">
        <v>70</v>
      </c>
      <c r="F205" s="11" t="s">
        <v>26</v>
      </c>
      <c r="G205" s="11" t="s">
        <v>16</v>
      </c>
      <c r="H205" s="10" t="s">
        <v>18</v>
      </c>
      <c r="I205" s="11" t="s">
        <v>19</v>
      </c>
      <c r="J205" s="152">
        <f t="shared" ref="J205:L207" si="27">J206</f>
        <v>10</v>
      </c>
      <c r="K205" s="152">
        <f t="shared" si="27"/>
        <v>10</v>
      </c>
      <c r="L205" s="152">
        <f t="shared" si="27"/>
        <v>0</v>
      </c>
      <c r="M205" s="203">
        <f t="shared" si="18"/>
        <v>0</v>
      </c>
    </row>
    <row r="206" spans="1:13" ht="56.25" x14ac:dyDescent="0.3">
      <c r="A206" s="33" t="s">
        <v>185</v>
      </c>
      <c r="B206" s="9">
        <v>601</v>
      </c>
      <c r="C206" s="10" t="s">
        <v>54</v>
      </c>
      <c r="D206" s="10" t="s">
        <v>80</v>
      </c>
      <c r="E206" s="11" t="s">
        <v>70</v>
      </c>
      <c r="F206" s="11" t="s">
        <v>26</v>
      </c>
      <c r="G206" s="11" t="s">
        <v>21</v>
      </c>
      <c r="H206" s="10" t="s">
        <v>18</v>
      </c>
      <c r="I206" s="11" t="s">
        <v>19</v>
      </c>
      <c r="J206" s="152">
        <f t="shared" si="27"/>
        <v>10</v>
      </c>
      <c r="K206" s="152">
        <f t="shared" si="27"/>
        <v>10</v>
      </c>
      <c r="L206" s="152">
        <f t="shared" si="27"/>
        <v>0</v>
      </c>
      <c r="M206" s="203">
        <f t="shared" si="18"/>
        <v>0</v>
      </c>
    </row>
    <row r="207" spans="1:13" ht="37.5" x14ac:dyDescent="0.3">
      <c r="A207" s="60" t="s">
        <v>86</v>
      </c>
      <c r="B207" s="9">
        <v>601</v>
      </c>
      <c r="C207" s="10" t="s">
        <v>54</v>
      </c>
      <c r="D207" s="10" t="s">
        <v>80</v>
      </c>
      <c r="E207" s="11" t="s">
        <v>70</v>
      </c>
      <c r="F207" s="11" t="s">
        <v>26</v>
      </c>
      <c r="G207" s="11" t="s">
        <v>21</v>
      </c>
      <c r="H207" s="10" t="s">
        <v>87</v>
      </c>
      <c r="I207" s="11" t="s">
        <v>19</v>
      </c>
      <c r="J207" s="152">
        <f t="shared" si="27"/>
        <v>10</v>
      </c>
      <c r="K207" s="152">
        <f t="shared" si="27"/>
        <v>10</v>
      </c>
      <c r="L207" s="152">
        <f t="shared" si="27"/>
        <v>0</v>
      </c>
      <c r="M207" s="203">
        <f t="shared" si="18"/>
        <v>0</v>
      </c>
    </row>
    <row r="208" spans="1:13" ht="37.5" x14ac:dyDescent="0.3">
      <c r="A208" s="33" t="s">
        <v>35</v>
      </c>
      <c r="B208" s="9">
        <v>601</v>
      </c>
      <c r="C208" s="10" t="s">
        <v>54</v>
      </c>
      <c r="D208" s="10" t="s">
        <v>80</v>
      </c>
      <c r="E208" s="11" t="s">
        <v>70</v>
      </c>
      <c r="F208" s="11" t="s">
        <v>26</v>
      </c>
      <c r="G208" s="11" t="s">
        <v>21</v>
      </c>
      <c r="H208" s="10" t="s">
        <v>87</v>
      </c>
      <c r="I208" s="11" t="s">
        <v>36</v>
      </c>
      <c r="J208" s="152">
        <v>10</v>
      </c>
      <c r="K208" s="152">
        <v>10</v>
      </c>
      <c r="L208" s="152">
        <v>0</v>
      </c>
      <c r="M208" s="203">
        <f t="shared" si="18"/>
        <v>0</v>
      </c>
    </row>
    <row r="209" spans="1:13" ht="56.25" x14ac:dyDescent="0.3">
      <c r="A209" s="33" t="s">
        <v>214</v>
      </c>
      <c r="B209" s="9">
        <v>601</v>
      </c>
      <c r="C209" s="10" t="s">
        <v>54</v>
      </c>
      <c r="D209" s="10" t="s">
        <v>80</v>
      </c>
      <c r="E209" s="14" t="s">
        <v>70</v>
      </c>
      <c r="F209" s="11" t="s">
        <v>85</v>
      </c>
      <c r="G209" s="11" t="s">
        <v>16</v>
      </c>
      <c r="H209" s="10" t="s">
        <v>18</v>
      </c>
      <c r="I209" s="11" t="s">
        <v>19</v>
      </c>
      <c r="J209" s="152">
        <f>J210+J213</f>
        <v>250</v>
      </c>
      <c r="K209" s="152">
        <f>K210+K213</f>
        <v>250</v>
      </c>
      <c r="L209" s="152">
        <f>L210+L213</f>
        <v>9.6</v>
      </c>
      <c r="M209" s="203">
        <f t="shared" si="18"/>
        <v>3.84</v>
      </c>
    </row>
    <row r="210" spans="1:13" ht="37.5" x14ac:dyDescent="0.3">
      <c r="A210" s="33" t="s">
        <v>183</v>
      </c>
      <c r="B210" s="9">
        <v>601</v>
      </c>
      <c r="C210" s="10" t="s">
        <v>54</v>
      </c>
      <c r="D210" s="10" t="s">
        <v>80</v>
      </c>
      <c r="E210" s="14" t="s">
        <v>70</v>
      </c>
      <c r="F210" s="11" t="s">
        <v>85</v>
      </c>
      <c r="G210" s="11" t="s">
        <v>21</v>
      </c>
      <c r="H210" s="10" t="s">
        <v>18</v>
      </c>
      <c r="I210" s="11" t="s">
        <v>19</v>
      </c>
      <c r="J210" s="152">
        <f t="shared" ref="J210:L211" si="28">J211</f>
        <v>200</v>
      </c>
      <c r="K210" s="152">
        <f t="shared" si="28"/>
        <v>200</v>
      </c>
      <c r="L210" s="152">
        <f t="shared" si="28"/>
        <v>0</v>
      </c>
      <c r="M210" s="203">
        <f t="shared" ref="M210:M273" si="29">L210/K210*100</f>
        <v>0</v>
      </c>
    </row>
    <row r="211" spans="1:13" ht="37.5" x14ac:dyDescent="0.3">
      <c r="A211" s="33" t="s">
        <v>81</v>
      </c>
      <c r="B211" s="9">
        <v>601</v>
      </c>
      <c r="C211" s="10" t="s">
        <v>54</v>
      </c>
      <c r="D211" s="10" t="s">
        <v>80</v>
      </c>
      <c r="E211" s="11" t="s">
        <v>70</v>
      </c>
      <c r="F211" s="11" t="s">
        <v>85</v>
      </c>
      <c r="G211" s="11" t="s">
        <v>21</v>
      </c>
      <c r="H211" s="10" t="s">
        <v>82</v>
      </c>
      <c r="I211" s="11" t="s">
        <v>19</v>
      </c>
      <c r="J211" s="152">
        <f t="shared" si="28"/>
        <v>200</v>
      </c>
      <c r="K211" s="152">
        <f t="shared" si="28"/>
        <v>200</v>
      </c>
      <c r="L211" s="152">
        <f t="shared" si="28"/>
        <v>0</v>
      </c>
      <c r="M211" s="203">
        <f t="shared" si="29"/>
        <v>0</v>
      </c>
    </row>
    <row r="212" spans="1:13" x14ac:dyDescent="0.3">
      <c r="A212" s="33" t="s">
        <v>37</v>
      </c>
      <c r="B212" s="9">
        <v>601</v>
      </c>
      <c r="C212" s="10" t="s">
        <v>54</v>
      </c>
      <c r="D212" s="10" t="s">
        <v>80</v>
      </c>
      <c r="E212" s="11" t="s">
        <v>70</v>
      </c>
      <c r="F212" s="11" t="s">
        <v>85</v>
      </c>
      <c r="G212" s="11" t="s">
        <v>21</v>
      </c>
      <c r="H212" s="10" t="s">
        <v>82</v>
      </c>
      <c r="I212" s="11" t="s">
        <v>38</v>
      </c>
      <c r="J212" s="152">
        <v>200</v>
      </c>
      <c r="K212" s="152">
        <v>200</v>
      </c>
      <c r="L212" s="152">
        <v>0</v>
      </c>
      <c r="M212" s="203">
        <f t="shared" si="29"/>
        <v>0</v>
      </c>
    </row>
    <row r="213" spans="1:13" ht="37.5" x14ac:dyDescent="0.3">
      <c r="A213" s="33" t="s">
        <v>184</v>
      </c>
      <c r="B213" s="9">
        <v>601</v>
      </c>
      <c r="C213" s="10" t="s">
        <v>54</v>
      </c>
      <c r="D213" s="10" t="s">
        <v>80</v>
      </c>
      <c r="E213" s="14" t="s">
        <v>70</v>
      </c>
      <c r="F213" s="11" t="s">
        <v>85</v>
      </c>
      <c r="G213" s="11" t="s">
        <v>44</v>
      </c>
      <c r="H213" s="10" t="s">
        <v>18</v>
      </c>
      <c r="I213" s="11" t="s">
        <v>19</v>
      </c>
      <c r="J213" s="152">
        <f t="shared" ref="J213:L214" si="30">J214</f>
        <v>50</v>
      </c>
      <c r="K213" s="152">
        <f t="shared" si="30"/>
        <v>50</v>
      </c>
      <c r="L213" s="152">
        <f t="shared" si="30"/>
        <v>9.6</v>
      </c>
      <c r="M213" s="203">
        <f t="shared" si="29"/>
        <v>19.2</v>
      </c>
    </row>
    <row r="214" spans="1:13" ht="56.25" x14ac:dyDescent="0.3">
      <c r="A214" s="61" t="s">
        <v>83</v>
      </c>
      <c r="B214" s="9">
        <v>601</v>
      </c>
      <c r="C214" s="10" t="s">
        <v>54</v>
      </c>
      <c r="D214" s="10" t="s">
        <v>80</v>
      </c>
      <c r="E214" s="11" t="s">
        <v>70</v>
      </c>
      <c r="F214" s="11" t="s">
        <v>85</v>
      </c>
      <c r="G214" s="11" t="s">
        <v>44</v>
      </c>
      <c r="H214" s="10" t="s">
        <v>84</v>
      </c>
      <c r="I214" s="11" t="s">
        <v>19</v>
      </c>
      <c r="J214" s="152">
        <f t="shared" si="30"/>
        <v>50</v>
      </c>
      <c r="K214" s="152">
        <f t="shared" si="30"/>
        <v>50</v>
      </c>
      <c r="L214" s="152">
        <f t="shared" si="30"/>
        <v>9.6</v>
      </c>
      <c r="M214" s="203">
        <f t="shared" si="29"/>
        <v>19.2</v>
      </c>
    </row>
    <row r="215" spans="1:13" ht="37.5" x14ac:dyDescent="0.3">
      <c r="A215" s="33" t="s">
        <v>35</v>
      </c>
      <c r="B215" s="9">
        <v>601</v>
      </c>
      <c r="C215" s="10" t="s">
        <v>54</v>
      </c>
      <c r="D215" s="10" t="s">
        <v>80</v>
      </c>
      <c r="E215" s="11" t="s">
        <v>70</v>
      </c>
      <c r="F215" s="11" t="s">
        <v>85</v>
      </c>
      <c r="G215" s="11" t="s">
        <v>44</v>
      </c>
      <c r="H215" s="10" t="s">
        <v>84</v>
      </c>
      <c r="I215" s="11" t="s">
        <v>36</v>
      </c>
      <c r="J215" s="152">
        <v>50</v>
      </c>
      <c r="K215" s="152">
        <v>50</v>
      </c>
      <c r="L215" s="152">
        <v>9.6</v>
      </c>
      <c r="M215" s="203">
        <f t="shared" si="29"/>
        <v>19.2</v>
      </c>
    </row>
    <row r="216" spans="1:13" ht="56.25" x14ac:dyDescent="0.3">
      <c r="A216" s="33" t="s">
        <v>323</v>
      </c>
      <c r="B216" s="9">
        <v>601</v>
      </c>
      <c r="C216" s="10" t="s">
        <v>54</v>
      </c>
      <c r="D216" s="10" t="s">
        <v>80</v>
      </c>
      <c r="E216" s="11" t="s">
        <v>70</v>
      </c>
      <c r="F216" s="11" t="s">
        <v>9</v>
      </c>
      <c r="G216" s="11" t="s">
        <v>16</v>
      </c>
      <c r="H216" s="10" t="s">
        <v>18</v>
      </c>
      <c r="I216" s="11" t="s">
        <v>19</v>
      </c>
      <c r="J216" s="152">
        <f>J217+J220+J223</f>
        <v>25</v>
      </c>
      <c r="K216" s="152">
        <f>K217+K220+K223</f>
        <v>25</v>
      </c>
      <c r="L216" s="152">
        <f>L217+L220+L223</f>
        <v>0</v>
      </c>
      <c r="M216" s="203">
        <f t="shared" si="29"/>
        <v>0</v>
      </c>
    </row>
    <row r="217" spans="1:13" ht="22.9" customHeight="1" x14ac:dyDescent="0.3">
      <c r="A217" s="33" t="s">
        <v>324</v>
      </c>
      <c r="B217" s="9">
        <v>601</v>
      </c>
      <c r="C217" s="10" t="s">
        <v>54</v>
      </c>
      <c r="D217" s="10" t="s">
        <v>80</v>
      </c>
      <c r="E217" s="11" t="s">
        <v>70</v>
      </c>
      <c r="F217" s="11" t="s">
        <v>9</v>
      </c>
      <c r="G217" s="11" t="s">
        <v>21</v>
      </c>
      <c r="H217" s="10" t="s">
        <v>18</v>
      </c>
      <c r="I217" s="11" t="s">
        <v>19</v>
      </c>
      <c r="J217" s="152">
        <f t="shared" ref="J217:L218" si="31">J218</f>
        <v>10</v>
      </c>
      <c r="K217" s="152">
        <f t="shared" si="31"/>
        <v>10</v>
      </c>
      <c r="L217" s="152">
        <f t="shared" si="31"/>
        <v>0</v>
      </c>
      <c r="M217" s="203">
        <f t="shared" si="29"/>
        <v>0</v>
      </c>
    </row>
    <row r="218" spans="1:13" ht="37.5" x14ac:dyDescent="0.3">
      <c r="A218" s="33" t="s">
        <v>342</v>
      </c>
      <c r="B218" s="9">
        <v>601</v>
      </c>
      <c r="C218" s="10" t="s">
        <v>54</v>
      </c>
      <c r="D218" s="10" t="s">
        <v>80</v>
      </c>
      <c r="E218" s="11" t="s">
        <v>70</v>
      </c>
      <c r="F218" s="11" t="s">
        <v>9</v>
      </c>
      <c r="G218" s="11" t="s">
        <v>21</v>
      </c>
      <c r="H218" s="10" t="s">
        <v>322</v>
      </c>
      <c r="I218" s="11" t="s">
        <v>19</v>
      </c>
      <c r="J218" s="152">
        <f t="shared" si="31"/>
        <v>10</v>
      </c>
      <c r="K218" s="152">
        <f t="shared" si="31"/>
        <v>10</v>
      </c>
      <c r="L218" s="152">
        <f t="shared" si="31"/>
        <v>0</v>
      </c>
      <c r="M218" s="203">
        <f t="shared" si="29"/>
        <v>0</v>
      </c>
    </row>
    <row r="219" spans="1:13" ht="37.5" x14ac:dyDescent="0.3">
      <c r="A219" s="33" t="s">
        <v>35</v>
      </c>
      <c r="B219" s="9">
        <v>601</v>
      </c>
      <c r="C219" s="10" t="s">
        <v>54</v>
      </c>
      <c r="D219" s="10" t="s">
        <v>80</v>
      </c>
      <c r="E219" s="11" t="s">
        <v>70</v>
      </c>
      <c r="F219" s="11" t="s">
        <v>9</v>
      </c>
      <c r="G219" s="11" t="s">
        <v>21</v>
      </c>
      <c r="H219" s="10" t="s">
        <v>322</v>
      </c>
      <c r="I219" s="11" t="s">
        <v>36</v>
      </c>
      <c r="J219" s="152">
        <v>10</v>
      </c>
      <c r="K219" s="152">
        <v>10</v>
      </c>
      <c r="L219" s="152">
        <v>0</v>
      </c>
      <c r="M219" s="203">
        <f t="shared" si="29"/>
        <v>0</v>
      </c>
    </row>
    <row r="220" spans="1:13" ht="56.25" x14ac:dyDescent="0.3">
      <c r="A220" s="33" t="s">
        <v>327</v>
      </c>
      <c r="B220" s="9">
        <v>601</v>
      </c>
      <c r="C220" s="10" t="s">
        <v>54</v>
      </c>
      <c r="D220" s="10" t="s">
        <v>80</v>
      </c>
      <c r="E220" s="11" t="s">
        <v>70</v>
      </c>
      <c r="F220" s="11" t="s">
        <v>9</v>
      </c>
      <c r="G220" s="11" t="s">
        <v>44</v>
      </c>
      <c r="H220" s="10" t="s">
        <v>18</v>
      </c>
      <c r="I220" s="11" t="s">
        <v>19</v>
      </c>
      <c r="J220" s="152">
        <f>J222</f>
        <v>10</v>
      </c>
      <c r="K220" s="152">
        <f>K222</f>
        <v>10</v>
      </c>
      <c r="L220" s="152">
        <f>L222</f>
        <v>0</v>
      </c>
      <c r="M220" s="203">
        <f t="shared" si="29"/>
        <v>0</v>
      </c>
    </row>
    <row r="221" spans="1:13" ht="56.25" x14ac:dyDescent="0.3">
      <c r="A221" s="33" t="s">
        <v>343</v>
      </c>
      <c r="B221" s="9">
        <v>601</v>
      </c>
      <c r="C221" s="10" t="s">
        <v>54</v>
      </c>
      <c r="D221" s="10" t="s">
        <v>80</v>
      </c>
      <c r="E221" s="11" t="s">
        <v>70</v>
      </c>
      <c r="F221" s="11" t="s">
        <v>9</v>
      </c>
      <c r="G221" s="11" t="s">
        <v>44</v>
      </c>
      <c r="H221" s="10" t="s">
        <v>325</v>
      </c>
      <c r="I221" s="11" t="s">
        <v>19</v>
      </c>
      <c r="J221" s="152">
        <f>J222</f>
        <v>10</v>
      </c>
      <c r="K221" s="152">
        <f>K222</f>
        <v>10</v>
      </c>
      <c r="L221" s="152">
        <f>L222</f>
        <v>0</v>
      </c>
      <c r="M221" s="203">
        <f t="shared" si="29"/>
        <v>0</v>
      </c>
    </row>
    <row r="222" spans="1:13" ht="37.5" x14ac:dyDescent="0.3">
      <c r="A222" s="33" t="s">
        <v>35</v>
      </c>
      <c r="B222" s="9">
        <v>601</v>
      </c>
      <c r="C222" s="10" t="s">
        <v>54</v>
      </c>
      <c r="D222" s="10" t="s">
        <v>80</v>
      </c>
      <c r="E222" s="11" t="s">
        <v>70</v>
      </c>
      <c r="F222" s="11" t="s">
        <v>9</v>
      </c>
      <c r="G222" s="11" t="s">
        <v>44</v>
      </c>
      <c r="H222" s="10" t="s">
        <v>325</v>
      </c>
      <c r="I222" s="11" t="s">
        <v>36</v>
      </c>
      <c r="J222" s="152">
        <v>10</v>
      </c>
      <c r="K222" s="152">
        <v>10</v>
      </c>
      <c r="L222" s="152">
        <v>0</v>
      </c>
      <c r="M222" s="203">
        <f t="shared" si="29"/>
        <v>0</v>
      </c>
    </row>
    <row r="223" spans="1:13" x14ac:dyDescent="0.3">
      <c r="A223" s="33" t="s">
        <v>328</v>
      </c>
      <c r="B223" s="9">
        <v>601</v>
      </c>
      <c r="C223" s="10" t="s">
        <v>54</v>
      </c>
      <c r="D223" s="10" t="s">
        <v>80</v>
      </c>
      <c r="E223" s="11" t="s">
        <v>70</v>
      </c>
      <c r="F223" s="11" t="s">
        <v>9</v>
      </c>
      <c r="G223" s="11" t="s">
        <v>24</v>
      </c>
      <c r="H223" s="10" t="s">
        <v>18</v>
      </c>
      <c r="I223" s="11" t="s">
        <v>19</v>
      </c>
      <c r="J223" s="152">
        <f>J225</f>
        <v>5</v>
      </c>
      <c r="K223" s="152">
        <f>K225</f>
        <v>5</v>
      </c>
      <c r="L223" s="152">
        <f>L225</f>
        <v>0</v>
      </c>
      <c r="M223" s="203">
        <f t="shared" si="29"/>
        <v>0</v>
      </c>
    </row>
    <row r="224" spans="1:13" x14ac:dyDescent="0.3">
      <c r="A224" s="33" t="s">
        <v>329</v>
      </c>
      <c r="B224" s="9">
        <v>601</v>
      </c>
      <c r="C224" s="10" t="s">
        <v>54</v>
      </c>
      <c r="D224" s="10" t="s">
        <v>80</v>
      </c>
      <c r="E224" s="11" t="s">
        <v>70</v>
      </c>
      <c r="F224" s="11" t="s">
        <v>9</v>
      </c>
      <c r="G224" s="11" t="s">
        <v>24</v>
      </c>
      <c r="H224" s="10" t="s">
        <v>326</v>
      </c>
      <c r="I224" s="11" t="s">
        <v>19</v>
      </c>
      <c r="J224" s="152">
        <f>J225</f>
        <v>5</v>
      </c>
      <c r="K224" s="152">
        <f>K225</f>
        <v>5</v>
      </c>
      <c r="L224" s="152">
        <f>L225</f>
        <v>0</v>
      </c>
      <c r="M224" s="203">
        <f t="shared" si="29"/>
        <v>0</v>
      </c>
    </row>
    <row r="225" spans="1:13" ht="37.5" x14ac:dyDescent="0.3">
      <c r="A225" s="33" t="s">
        <v>35</v>
      </c>
      <c r="B225" s="9">
        <v>601</v>
      </c>
      <c r="C225" s="10" t="s">
        <v>54</v>
      </c>
      <c r="D225" s="10" t="s">
        <v>80</v>
      </c>
      <c r="E225" s="11" t="s">
        <v>70</v>
      </c>
      <c r="F225" s="11" t="s">
        <v>9</v>
      </c>
      <c r="G225" s="11" t="s">
        <v>24</v>
      </c>
      <c r="H225" s="10" t="s">
        <v>326</v>
      </c>
      <c r="I225" s="11" t="s">
        <v>36</v>
      </c>
      <c r="J225" s="152">
        <v>5</v>
      </c>
      <c r="K225" s="152">
        <v>5</v>
      </c>
      <c r="L225" s="152">
        <v>0</v>
      </c>
      <c r="M225" s="203">
        <f t="shared" si="29"/>
        <v>0</v>
      </c>
    </row>
    <row r="226" spans="1:13" ht="75" x14ac:dyDescent="0.3">
      <c r="A226" s="33" t="s">
        <v>286</v>
      </c>
      <c r="B226" s="10" t="s">
        <v>210</v>
      </c>
      <c r="C226" s="10" t="s">
        <v>54</v>
      </c>
      <c r="D226" s="11">
        <v>12</v>
      </c>
      <c r="E226" s="14" t="s">
        <v>96</v>
      </c>
      <c r="F226" s="11" t="s">
        <v>17</v>
      </c>
      <c r="G226" s="11" t="s">
        <v>16</v>
      </c>
      <c r="H226" s="10" t="s">
        <v>18</v>
      </c>
      <c r="I226" s="11" t="s">
        <v>19</v>
      </c>
      <c r="J226" s="152">
        <f t="shared" ref="J226:L228" si="32">J227</f>
        <v>60</v>
      </c>
      <c r="K226" s="152">
        <f t="shared" si="32"/>
        <v>103.96</v>
      </c>
      <c r="L226" s="152">
        <f t="shared" si="32"/>
        <v>0</v>
      </c>
      <c r="M226" s="203">
        <f t="shared" si="29"/>
        <v>0</v>
      </c>
    </row>
    <row r="227" spans="1:13" ht="37.5" x14ac:dyDescent="0.3">
      <c r="A227" s="33" t="s">
        <v>340</v>
      </c>
      <c r="B227" s="10" t="s">
        <v>210</v>
      </c>
      <c r="C227" s="10" t="s">
        <v>54</v>
      </c>
      <c r="D227" s="11">
        <v>12</v>
      </c>
      <c r="E227" s="14" t="s">
        <v>96</v>
      </c>
      <c r="F227" s="11" t="s">
        <v>17</v>
      </c>
      <c r="G227" s="11" t="s">
        <v>21</v>
      </c>
      <c r="H227" s="10" t="s">
        <v>18</v>
      </c>
      <c r="I227" s="11" t="s">
        <v>19</v>
      </c>
      <c r="J227" s="152">
        <f t="shared" si="32"/>
        <v>60</v>
      </c>
      <c r="K227" s="152">
        <f t="shared" si="32"/>
        <v>103.96</v>
      </c>
      <c r="L227" s="152">
        <f t="shared" si="32"/>
        <v>0</v>
      </c>
      <c r="M227" s="203">
        <f t="shared" si="29"/>
        <v>0</v>
      </c>
    </row>
    <row r="228" spans="1:13" x14ac:dyDescent="0.3">
      <c r="A228" s="62" t="s">
        <v>389</v>
      </c>
      <c r="B228" s="10" t="s">
        <v>210</v>
      </c>
      <c r="C228" s="10" t="s">
        <v>54</v>
      </c>
      <c r="D228" s="11">
        <v>12</v>
      </c>
      <c r="E228" s="14" t="s">
        <v>96</v>
      </c>
      <c r="F228" s="11" t="s">
        <v>17</v>
      </c>
      <c r="G228" s="11" t="s">
        <v>21</v>
      </c>
      <c r="H228" s="10" t="s">
        <v>388</v>
      </c>
      <c r="I228" s="11" t="s">
        <v>19</v>
      </c>
      <c r="J228" s="152">
        <f t="shared" si="32"/>
        <v>60</v>
      </c>
      <c r="K228" s="152">
        <f t="shared" si="32"/>
        <v>103.96</v>
      </c>
      <c r="L228" s="152">
        <f t="shared" si="32"/>
        <v>0</v>
      </c>
      <c r="M228" s="203">
        <f t="shared" si="29"/>
        <v>0</v>
      </c>
    </row>
    <row r="229" spans="1:13" ht="37.5" x14ac:dyDescent="0.3">
      <c r="A229" s="33" t="s">
        <v>35</v>
      </c>
      <c r="B229" s="10" t="s">
        <v>210</v>
      </c>
      <c r="C229" s="10" t="s">
        <v>54</v>
      </c>
      <c r="D229" s="11">
        <v>12</v>
      </c>
      <c r="E229" s="14" t="s">
        <v>96</v>
      </c>
      <c r="F229" s="11" t="s">
        <v>17</v>
      </c>
      <c r="G229" s="11" t="s">
        <v>21</v>
      </c>
      <c r="H229" s="10" t="s">
        <v>388</v>
      </c>
      <c r="I229" s="11" t="s">
        <v>36</v>
      </c>
      <c r="J229" s="152">
        <v>60</v>
      </c>
      <c r="K229" s="152">
        <v>103.96</v>
      </c>
      <c r="L229" s="152">
        <v>0</v>
      </c>
      <c r="M229" s="203">
        <f t="shared" si="29"/>
        <v>0</v>
      </c>
    </row>
    <row r="230" spans="1:13" x14ac:dyDescent="0.3">
      <c r="A230" s="34" t="s">
        <v>89</v>
      </c>
      <c r="B230" s="6">
        <v>601</v>
      </c>
      <c r="C230" s="7" t="s">
        <v>70</v>
      </c>
      <c r="D230" s="7" t="s">
        <v>16</v>
      </c>
      <c r="E230" s="8" t="s">
        <v>16</v>
      </c>
      <c r="F230" s="8" t="s">
        <v>17</v>
      </c>
      <c r="G230" s="8" t="s">
        <v>16</v>
      </c>
      <c r="H230" s="7" t="s">
        <v>18</v>
      </c>
      <c r="I230" s="8" t="s">
        <v>19</v>
      </c>
      <c r="J230" s="173">
        <f>J276+J236+J242+J231</f>
        <v>22956.760000000002</v>
      </c>
      <c r="K230" s="173">
        <f>K276+K236+K242+K231</f>
        <v>40250.020000000004</v>
      </c>
      <c r="L230" s="173">
        <f>L276+L236+L242+L231</f>
        <v>3564.4500000000003</v>
      </c>
      <c r="M230" s="202">
        <f t="shared" si="29"/>
        <v>8.8557719971319262</v>
      </c>
    </row>
    <row r="231" spans="1:13" x14ac:dyDescent="0.3">
      <c r="A231" s="34" t="s">
        <v>896</v>
      </c>
      <c r="B231" s="6">
        <v>601</v>
      </c>
      <c r="C231" s="7" t="s">
        <v>70</v>
      </c>
      <c r="D231" s="7" t="s">
        <v>21</v>
      </c>
      <c r="E231" s="8" t="s">
        <v>16</v>
      </c>
      <c r="F231" s="8" t="s">
        <v>17</v>
      </c>
      <c r="G231" s="8" t="s">
        <v>16</v>
      </c>
      <c r="H231" s="7" t="s">
        <v>18</v>
      </c>
      <c r="I231" s="8" t="s">
        <v>19</v>
      </c>
      <c r="J231" s="173">
        <f t="shared" ref="J231:L234" si="33">J232</f>
        <v>0</v>
      </c>
      <c r="K231" s="173">
        <f t="shared" si="33"/>
        <v>45</v>
      </c>
      <c r="L231" s="173">
        <f t="shared" si="33"/>
        <v>0</v>
      </c>
      <c r="M231" s="202">
        <f t="shared" si="29"/>
        <v>0</v>
      </c>
    </row>
    <row r="232" spans="1:13" ht="37.5" x14ac:dyDescent="0.3">
      <c r="A232" s="33" t="s">
        <v>438</v>
      </c>
      <c r="B232" s="9">
        <v>601</v>
      </c>
      <c r="C232" s="10" t="s">
        <v>70</v>
      </c>
      <c r="D232" s="10" t="s">
        <v>21</v>
      </c>
      <c r="E232" s="11" t="s">
        <v>368</v>
      </c>
      <c r="F232" s="11" t="s">
        <v>17</v>
      </c>
      <c r="G232" s="11" t="s">
        <v>16</v>
      </c>
      <c r="H232" s="10" t="s">
        <v>18</v>
      </c>
      <c r="I232" s="11" t="s">
        <v>19</v>
      </c>
      <c r="J232" s="152">
        <f t="shared" si="33"/>
        <v>0</v>
      </c>
      <c r="K232" s="152">
        <f t="shared" si="33"/>
        <v>45</v>
      </c>
      <c r="L232" s="152">
        <f t="shared" si="33"/>
        <v>0</v>
      </c>
      <c r="M232" s="203">
        <f t="shared" si="29"/>
        <v>0</v>
      </c>
    </row>
    <row r="233" spans="1:13" x14ac:dyDescent="0.3">
      <c r="A233" s="55" t="s">
        <v>455</v>
      </c>
      <c r="B233" s="9">
        <v>601</v>
      </c>
      <c r="C233" s="10" t="s">
        <v>70</v>
      </c>
      <c r="D233" s="10" t="s">
        <v>21</v>
      </c>
      <c r="E233" s="11" t="s">
        <v>368</v>
      </c>
      <c r="F233" s="11" t="s">
        <v>26</v>
      </c>
      <c r="G233" s="11" t="s">
        <v>16</v>
      </c>
      <c r="H233" s="10" t="s">
        <v>18</v>
      </c>
      <c r="I233" s="11" t="s">
        <v>19</v>
      </c>
      <c r="J233" s="152">
        <f t="shared" si="33"/>
        <v>0</v>
      </c>
      <c r="K233" s="152">
        <f t="shared" si="33"/>
        <v>45</v>
      </c>
      <c r="L233" s="152">
        <f t="shared" si="33"/>
        <v>0</v>
      </c>
      <c r="M233" s="203">
        <f t="shared" si="29"/>
        <v>0</v>
      </c>
    </row>
    <row r="234" spans="1:13" ht="56.25" x14ac:dyDescent="0.3">
      <c r="A234" s="33" t="s">
        <v>933</v>
      </c>
      <c r="B234" s="9">
        <v>601</v>
      </c>
      <c r="C234" s="10" t="s">
        <v>70</v>
      </c>
      <c r="D234" s="10" t="s">
        <v>21</v>
      </c>
      <c r="E234" s="11" t="s">
        <v>368</v>
      </c>
      <c r="F234" s="11" t="s">
        <v>26</v>
      </c>
      <c r="G234" s="11" t="s">
        <v>16</v>
      </c>
      <c r="H234" s="10" t="s">
        <v>929</v>
      </c>
      <c r="I234" s="11" t="s">
        <v>19</v>
      </c>
      <c r="J234" s="152">
        <f t="shared" si="33"/>
        <v>0</v>
      </c>
      <c r="K234" s="152">
        <f t="shared" si="33"/>
        <v>45</v>
      </c>
      <c r="L234" s="152">
        <f t="shared" si="33"/>
        <v>0</v>
      </c>
      <c r="M234" s="203">
        <f t="shared" si="29"/>
        <v>0</v>
      </c>
    </row>
    <row r="235" spans="1:13" ht="37.5" x14ac:dyDescent="0.3">
      <c r="A235" s="33" t="s">
        <v>930</v>
      </c>
      <c r="B235" s="9">
        <v>601</v>
      </c>
      <c r="C235" s="10" t="s">
        <v>70</v>
      </c>
      <c r="D235" s="10" t="s">
        <v>21</v>
      </c>
      <c r="E235" s="11" t="s">
        <v>368</v>
      </c>
      <c r="F235" s="11" t="s">
        <v>26</v>
      </c>
      <c r="G235" s="11" t="s">
        <v>16</v>
      </c>
      <c r="H235" s="10" t="s">
        <v>929</v>
      </c>
      <c r="I235" s="11" t="s">
        <v>108</v>
      </c>
      <c r="J235" s="152">
        <v>0</v>
      </c>
      <c r="K235" s="152">
        <v>45</v>
      </c>
      <c r="L235" s="152">
        <v>0</v>
      </c>
      <c r="M235" s="203">
        <f t="shared" si="29"/>
        <v>0</v>
      </c>
    </row>
    <row r="236" spans="1:13" x14ac:dyDescent="0.3">
      <c r="A236" s="34" t="s">
        <v>215</v>
      </c>
      <c r="B236" s="8" t="s">
        <v>210</v>
      </c>
      <c r="C236" s="7" t="s">
        <v>70</v>
      </c>
      <c r="D236" s="7" t="s">
        <v>44</v>
      </c>
      <c r="E236" s="8" t="s">
        <v>16</v>
      </c>
      <c r="F236" s="8" t="s">
        <v>17</v>
      </c>
      <c r="G236" s="8" t="s">
        <v>16</v>
      </c>
      <c r="H236" s="7" t="s">
        <v>18</v>
      </c>
      <c r="I236" s="8" t="s">
        <v>19</v>
      </c>
      <c r="J236" s="173">
        <f t="shared" ref="J236:L237" si="34">J237</f>
        <v>5</v>
      </c>
      <c r="K236" s="173">
        <f t="shared" si="34"/>
        <v>7.77</v>
      </c>
      <c r="L236" s="173">
        <f t="shared" si="34"/>
        <v>0</v>
      </c>
      <c r="M236" s="202">
        <f t="shared" si="29"/>
        <v>0</v>
      </c>
    </row>
    <row r="237" spans="1:13" ht="75" x14ac:dyDescent="0.3">
      <c r="A237" s="33" t="s">
        <v>275</v>
      </c>
      <c r="B237" s="9">
        <v>601</v>
      </c>
      <c r="C237" s="10" t="s">
        <v>70</v>
      </c>
      <c r="D237" s="10" t="s">
        <v>44</v>
      </c>
      <c r="E237" s="11" t="s">
        <v>55</v>
      </c>
      <c r="F237" s="11" t="s">
        <v>17</v>
      </c>
      <c r="G237" s="11" t="s">
        <v>16</v>
      </c>
      <c r="H237" s="10" t="s">
        <v>18</v>
      </c>
      <c r="I237" s="11" t="s">
        <v>19</v>
      </c>
      <c r="J237" s="152">
        <f t="shared" si="34"/>
        <v>5</v>
      </c>
      <c r="K237" s="152">
        <f t="shared" si="34"/>
        <v>7.77</v>
      </c>
      <c r="L237" s="152">
        <f t="shared" si="34"/>
        <v>0</v>
      </c>
      <c r="M237" s="203">
        <f t="shared" si="29"/>
        <v>0</v>
      </c>
    </row>
    <row r="238" spans="1:13" ht="56.25" x14ac:dyDescent="0.3">
      <c r="A238" s="33" t="s">
        <v>272</v>
      </c>
      <c r="B238" s="9">
        <v>601</v>
      </c>
      <c r="C238" s="10" t="s">
        <v>70</v>
      </c>
      <c r="D238" s="10" t="s">
        <v>44</v>
      </c>
      <c r="E238" s="11" t="s">
        <v>55</v>
      </c>
      <c r="F238" s="11" t="s">
        <v>26</v>
      </c>
      <c r="G238" s="11" t="s">
        <v>16</v>
      </c>
      <c r="H238" s="10" t="s">
        <v>18</v>
      </c>
      <c r="I238" s="11" t="s">
        <v>19</v>
      </c>
      <c r="J238" s="152">
        <f t="shared" ref="J238:L240" si="35">J239</f>
        <v>5</v>
      </c>
      <c r="K238" s="152">
        <f t="shared" si="35"/>
        <v>7.77</v>
      </c>
      <c r="L238" s="152">
        <f t="shared" si="35"/>
        <v>0</v>
      </c>
      <c r="M238" s="203">
        <f t="shared" si="29"/>
        <v>0</v>
      </c>
    </row>
    <row r="239" spans="1:13" ht="37.5" x14ac:dyDescent="0.3">
      <c r="A239" s="33" t="s">
        <v>273</v>
      </c>
      <c r="B239" s="9">
        <v>601</v>
      </c>
      <c r="C239" s="10" t="s">
        <v>70</v>
      </c>
      <c r="D239" s="10" t="s">
        <v>44</v>
      </c>
      <c r="E239" s="11" t="s">
        <v>55</v>
      </c>
      <c r="F239" s="11" t="s">
        <v>26</v>
      </c>
      <c r="G239" s="11" t="s">
        <v>21</v>
      </c>
      <c r="H239" s="10" t="s">
        <v>18</v>
      </c>
      <c r="I239" s="11" t="s">
        <v>19</v>
      </c>
      <c r="J239" s="152">
        <f t="shared" si="35"/>
        <v>5</v>
      </c>
      <c r="K239" s="152">
        <f t="shared" si="35"/>
        <v>7.77</v>
      </c>
      <c r="L239" s="152">
        <f t="shared" si="35"/>
        <v>0</v>
      </c>
      <c r="M239" s="203">
        <f t="shared" si="29"/>
        <v>0</v>
      </c>
    </row>
    <row r="240" spans="1:13" x14ac:dyDescent="0.3">
      <c r="A240" s="33" t="s">
        <v>344</v>
      </c>
      <c r="B240" s="9">
        <v>601</v>
      </c>
      <c r="C240" s="10" t="s">
        <v>70</v>
      </c>
      <c r="D240" s="10" t="s">
        <v>44</v>
      </c>
      <c r="E240" s="11" t="s">
        <v>55</v>
      </c>
      <c r="F240" s="11" t="s">
        <v>26</v>
      </c>
      <c r="G240" s="11" t="s">
        <v>21</v>
      </c>
      <c r="H240" s="10" t="s">
        <v>274</v>
      </c>
      <c r="I240" s="11" t="s">
        <v>19</v>
      </c>
      <c r="J240" s="152">
        <f t="shared" si="35"/>
        <v>5</v>
      </c>
      <c r="K240" s="152">
        <f t="shared" si="35"/>
        <v>7.77</v>
      </c>
      <c r="L240" s="152">
        <f t="shared" si="35"/>
        <v>0</v>
      </c>
      <c r="M240" s="203">
        <f t="shared" si="29"/>
        <v>0</v>
      </c>
    </row>
    <row r="241" spans="1:13" ht="37.5" x14ac:dyDescent="0.3">
      <c r="A241" s="33" t="s">
        <v>35</v>
      </c>
      <c r="B241" s="9">
        <v>601</v>
      </c>
      <c r="C241" s="10" t="s">
        <v>70</v>
      </c>
      <c r="D241" s="10" t="s">
        <v>44</v>
      </c>
      <c r="E241" s="11" t="s">
        <v>55</v>
      </c>
      <c r="F241" s="11" t="s">
        <v>26</v>
      </c>
      <c r="G241" s="11" t="s">
        <v>21</v>
      </c>
      <c r="H241" s="10" t="s">
        <v>274</v>
      </c>
      <c r="I241" s="11" t="s">
        <v>36</v>
      </c>
      <c r="J241" s="152">
        <v>5</v>
      </c>
      <c r="K241" s="152">
        <v>7.77</v>
      </c>
      <c r="L241" s="152">
        <v>0</v>
      </c>
      <c r="M241" s="203">
        <f t="shared" si="29"/>
        <v>0</v>
      </c>
    </row>
    <row r="242" spans="1:13" x14ac:dyDescent="0.3">
      <c r="A242" s="34" t="s">
        <v>231</v>
      </c>
      <c r="B242" s="8" t="s">
        <v>210</v>
      </c>
      <c r="C242" s="7" t="s">
        <v>70</v>
      </c>
      <c r="D242" s="7" t="s">
        <v>24</v>
      </c>
      <c r="E242" s="8" t="s">
        <v>16</v>
      </c>
      <c r="F242" s="7" t="s">
        <v>17</v>
      </c>
      <c r="G242" s="8" t="s">
        <v>16</v>
      </c>
      <c r="H242" s="7" t="s">
        <v>18</v>
      </c>
      <c r="I242" s="8" t="s">
        <v>19</v>
      </c>
      <c r="J242" s="173">
        <f>J243+J271+J264</f>
        <v>22804.95</v>
      </c>
      <c r="K242" s="173">
        <f>K243+K271+K264</f>
        <v>39050.44</v>
      </c>
      <c r="L242" s="173">
        <f>L243+L271+L264</f>
        <v>3564.4500000000003</v>
      </c>
      <c r="M242" s="202">
        <f t="shared" si="29"/>
        <v>9.127810083573964</v>
      </c>
    </row>
    <row r="243" spans="1:13" ht="75" x14ac:dyDescent="0.3">
      <c r="A243" s="33" t="s">
        <v>275</v>
      </c>
      <c r="B243" s="9">
        <v>601</v>
      </c>
      <c r="C243" s="10" t="s">
        <v>70</v>
      </c>
      <c r="D243" s="10" t="s">
        <v>24</v>
      </c>
      <c r="E243" s="11" t="s">
        <v>55</v>
      </c>
      <c r="F243" s="10" t="s">
        <v>17</v>
      </c>
      <c r="G243" s="11" t="s">
        <v>16</v>
      </c>
      <c r="H243" s="10" t="s">
        <v>18</v>
      </c>
      <c r="I243" s="11" t="s">
        <v>19</v>
      </c>
      <c r="J243" s="152">
        <f>J244+J256+J260</f>
        <v>20038.05</v>
      </c>
      <c r="K243" s="152">
        <f>K244+K256+K260</f>
        <v>35251.69</v>
      </c>
      <c r="L243" s="152">
        <f>L244+L256+L260</f>
        <v>3190.84</v>
      </c>
      <c r="M243" s="203">
        <f t="shared" si="29"/>
        <v>9.051594405828487</v>
      </c>
    </row>
    <row r="244" spans="1:13" ht="56.25" x14ac:dyDescent="0.3">
      <c r="A244" s="33" t="s">
        <v>280</v>
      </c>
      <c r="B244" s="9">
        <v>601</v>
      </c>
      <c r="C244" s="10" t="s">
        <v>70</v>
      </c>
      <c r="D244" s="10" t="s">
        <v>24</v>
      </c>
      <c r="E244" s="11" t="s">
        <v>55</v>
      </c>
      <c r="F244" s="10" t="s">
        <v>85</v>
      </c>
      <c r="G244" s="11" t="s">
        <v>16</v>
      </c>
      <c r="H244" s="10" t="s">
        <v>18</v>
      </c>
      <c r="I244" s="11" t="s">
        <v>19</v>
      </c>
      <c r="J244" s="172">
        <f>J245+J248+J251</f>
        <v>13482.48</v>
      </c>
      <c r="K244" s="172">
        <f>K245+K248+K251</f>
        <v>17679.7</v>
      </c>
      <c r="L244" s="172">
        <f>L245+L248+L251</f>
        <v>1346.3600000000001</v>
      </c>
      <c r="M244" s="203">
        <f t="shared" si="29"/>
        <v>7.6152875897215448</v>
      </c>
    </row>
    <row r="245" spans="1:13" x14ac:dyDescent="0.3">
      <c r="A245" s="33" t="s">
        <v>244</v>
      </c>
      <c r="B245" s="11" t="s">
        <v>210</v>
      </c>
      <c r="C245" s="10" t="s">
        <v>70</v>
      </c>
      <c r="D245" s="10" t="s">
        <v>24</v>
      </c>
      <c r="E245" s="11" t="s">
        <v>55</v>
      </c>
      <c r="F245" s="11" t="s">
        <v>85</v>
      </c>
      <c r="G245" s="11" t="s">
        <v>44</v>
      </c>
      <c r="H245" s="10" t="s">
        <v>18</v>
      </c>
      <c r="I245" s="11" t="s">
        <v>19</v>
      </c>
      <c r="J245" s="152">
        <f t="shared" ref="J245:L246" si="36">J246</f>
        <v>900</v>
      </c>
      <c r="K245" s="152">
        <f t="shared" si="36"/>
        <v>996.8</v>
      </c>
      <c r="L245" s="152">
        <f t="shared" si="36"/>
        <v>290.36</v>
      </c>
      <c r="M245" s="203">
        <f t="shared" si="29"/>
        <v>29.129213483146071</v>
      </c>
    </row>
    <row r="246" spans="1:13" x14ac:dyDescent="0.3">
      <c r="A246" s="33" t="s">
        <v>281</v>
      </c>
      <c r="B246" s="9">
        <v>601</v>
      </c>
      <c r="C246" s="10" t="s">
        <v>70</v>
      </c>
      <c r="D246" s="10" t="s">
        <v>24</v>
      </c>
      <c r="E246" s="11" t="s">
        <v>55</v>
      </c>
      <c r="F246" s="11" t="s">
        <v>85</v>
      </c>
      <c r="G246" s="11" t="s">
        <v>44</v>
      </c>
      <c r="H246" s="10" t="s">
        <v>219</v>
      </c>
      <c r="I246" s="11" t="s">
        <v>19</v>
      </c>
      <c r="J246" s="152">
        <f t="shared" si="36"/>
        <v>900</v>
      </c>
      <c r="K246" s="152">
        <f t="shared" si="36"/>
        <v>996.8</v>
      </c>
      <c r="L246" s="152">
        <f t="shared" si="36"/>
        <v>290.36</v>
      </c>
      <c r="M246" s="203">
        <f t="shared" si="29"/>
        <v>29.129213483146071</v>
      </c>
    </row>
    <row r="247" spans="1:13" ht="37.5" x14ac:dyDescent="0.3">
      <c r="A247" s="33" t="s">
        <v>35</v>
      </c>
      <c r="B247" s="9">
        <v>601</v>
      </c>
      <c r="C247" s="10" t="s">
        <v>70</v>
      </c>
      <c r="D247" s="10" t="s">
        <v>24</v>
      </c>
      <c r="E247" s="11" t="s">
        <v>55</v>
      </c>
      <c r="F247" s="11" t="s">
        <v>85</v>
      </c>
      <c r="G247" s="11" t="s">
        <v>44</v>
      </c>
      <c r="H247" s="10" t="s">
        <v>219</v>
      </c>
      <c r="I247" s="11" t="s">
        <v>36</v>
      </c>
      <c r="J247" s="152">
        <v>900</v>
      </c>
      <c r="K247" s="152">
        <v>996.8</v>
      </c>
      <c r="L247" s="152">
        <v>290.36</v>
      </c>
      <c r="M247" s="203">
        <f t="shared" si="29"/>
        <v>29.129213483146071</v>
      </c>
    </row>
    <row r="248" spans="1:13" x14ac:dyDescent="0.3">
      <c r="A248" s="33" t="s">
        <v>245</v>
      </c>
      <c r="B248" s="9">
        <v>601</v>
      </c>
      <c r="C248" s="10" t="s">
        <v>70</v>
      </c>
      <c r="D248" s="10" t="s">
        <v>24</v>
      </c>
      <c r="E248" s="11" t="s">
        <v>55</v>
      </c>
      <c r="F248" s="11" t="s">
        <v>85</v>
      </c>
      <c r="G248" s="11" t="s">
        <v>54</v>
      </c>
      <c r="H248" s="10" t="s">
        <v>18</v>
      </c>
      <c r="I248" s="11" t="s">
        <v>19</v>
      </c>
      <c r="J248" s="152">
        <f t="shared" ref="J248:L249" si="37">J249</f>
        <v>9376</v>
      </c>
      <c r="K248" s="152">
        <f t="shared" si="37"/>
        <v>13476.42</v>
      </c>
      <c r="L248" s="152">
        <f t="shared" si="37"/>
        <v>1056</v>
      </c>
      <c r="M248" s="203">
        <f t="shared" si="29"/>
        <v>7.8359089431763032</v>
      </c>
    </row>
    <row r="249" spans="1:13" x14ac:dyDescent="0.3">
      <c r="A249" s="33" t="s">
        <v>220</v>
      </c>
      <c r="B249" s="9">
        <v>601</v>
      </c>
      <c r="C249" s="10" t="s">
        <v>70</v>
      </c>
      <c r="D249" s="10" t="s">
        <v>24</v>
      </c>
      <c r="E249" s="11" t="s">
        <v>55</v>
      </c>
      <c r="F249" s="11" t="s">
        <v>85</v>
      </c>
      <c r="G249" s="11" t="s">
        <v>54</v>
      </c>
      <c r="H249" s="10" t="s">
        <v>221</v>
      </c>
      <c r="I249" s="11" t="s">
        <v>19</v>
      </c>
      <c r="J249" s="152">
        <f t="shared" si="37"/>
        <v>9376</v>
      </c>
      <c r="K249" s="152">
        <f t="shared" si="37"/>
        <v>13476.42</v>
      </c>
      <c r="L249" s="152">
        <f t="shared" si="37"/>
        <v>1056</v>
      </c>
      <c r="M249" s="203">
        <f t="shared" si="29"/>
        <v>7.8359089431763032</v>
      </c>
    </row>
    <row r="250" spans="1:13" ht="37.5" x14ac:dyDescent="0.3">
      <c r="A250" s="33" t="s">
        <v>35</v>
      </c>
      <c r="B250" s="9">
        <v>601</v>
      </c>
      <c r="C250" s="10" t="s">
        <v>70</v>
      </c>
      <c r="D250" s="10" t="s">
        <v>24</v>
      </c>
      <c r="E250" s="11" t="s">
        <v>55</v>
      </c>
      <c r="F250" s="11" t="s">
        <v>85</v>
      </c>
      <c r="G250" s="11" t="s">
        <v>54</v>
      </c>
      <c r="H250" s="10" t="s">
        <v>221</v>
      </c>
      <c r="I250" s="11" t="s">
        <v>36</v>
      </c>
      <c r="J250" s="152">
        <v>9376</v>
      </c>
      <c r="K250" s="152">
        <v>13476.42</v>
      </c>
      <c r="L250" s="152">
        <v>1056</v>
      </c>
      <c r="M250" s="203">
        <f t="shared" si="29"/>
        <v>7.8359089431763032</v>
      </c>
    </row>
    <row r="251" spans="1:13" x14ac:dyDescent="0.3">
      <c r="A251" s="33" t="s">
        <v>425</v>
      </c>
      <c r="B251" s="9">
        <v>601</v>
      </c>
      <c r="C251" s="10" t="s">
        <v>70</v>
      </c>
      <c r="D251" s="10" t="s">
        <v>24</v>
      </c>
      <c r="E251" s="11" t="s">
        <v>55</v>
      </c>
      <c r="F251" s="11" t="s">
        <v>85</v>
      </c>
      <c r="G251" s="11" t="s">
        <v>70</v>
      </c>
      <c r="H251" s="10" t="s">
        <v>18</v>
      </c>
      <c r="I251" s="11" t="s">
        <v>19</v>
      </c>
      <c r="J251" s="152">
        <f>J252+J254</f>
        <v>3206.48</v>
      </c>
      <c r="K251" s="152">
        <f>K252+K254</f>
        <v>3206.48</v>
      </c>
      <c r="L251" s="152">
        <f>L252+L254</f>
        <v>0</v>
      </c>
      <c r="M251" s="203">
        <f t="shared" si="29"/>
        <v>0</v>
      </c>
    </row>
    <row r="252" spans="1:13" ht="93.75" x14ac:dyDescent="0.3">
      <c r="A252" s="58" t="s">
        <v>524</v>
      </c>
      <c r="B252" s="9">
        <v>601</v>
      </c>
      <c r="C252" s="10" t="s">
        <v>70</v>
      </c>
      <c r="D252" s="10" t="s">
        <v>24</v>
      </c>
      <c r="E252" s="11" t="s">
        <v>55</v>
      </c>
      <c r="F252" s="11" t="s">
        <v>85</v>
      </c>
      <c r="G252" s="11" t="s">
        <v>70</v>
      </c>
      <c r="H252" s="10" t="s">
        <v>464</v>
      </c>
      <c r="I252" s="11" t="s">
        <v>19</v>
      </c>
      <c r="J252" s="152">
        <f>J253</f>
        <v>2974.48</v>
      </c>
      <c r="K252" s="152">
        <f>K253</f>
        <v>2974.48</v>
      </c>
      <c r="L252" s="152">
        <f>L253</f>
        <v>0</v>
      </c>
      <c r="M252" s="203">
        <f t="shared" si="29"/>
        <v>0</v>
      </c>
    </row>
    <row r="253" spans="1:13" ht="37.5" x14ac:dyDescent="0.3">
      <c r="A253" s="33" t="s">
        <v>35</v>
      </c>
      <c r="B253" s="9">
        <v>601</v>
      </c>
      <c r="C253" s="10" t="s">
        <v>70</v>
      </c>
      <c r="D253" s="10" t="s">
        <v>24</v>
      </c>
      <c r="E253" s="11" t="s">
        <v>55</v>
      </c>
      <c r="F253" s="11" t="s">
        <v>85</v>
      </c>
      <c r="G253" s="11" t="s">
        <v>70</v>
      </c>
      <c r="H253" s="10" t="s">
        <v>464</v>
      </c>
      <c r="I253" s="11" t="s">
        <v>36</v>
      </c>
      <c r="J253" s="152">
        <v>2974.48</v>
      </c>
      <c r="K253" s="152">
        <v>2974.48</v>
      </c>
      <c r="L253" s="152">
        <v>0</v>
      </c>
      <c r="M253" s="203">
        <f t="shared" si="29"/>
        <v>0</v>
      </c>
    </row>
    <row r="254" spans="1:13" ht="112.5" x14ac:dyDescent="0.3">
      <c r="A254" s="58" t="s">
        <v>525</v>
      </c>
      <c r="B254" s="9">
        <v>601</v>
      </c>
      <c r="C254" s="10" t="s">
        <v>70</v>
      </c>
      <c r="D254" s="10" t="s">
        <v>24</v>
      </c>
      <c r="E254" s="11" t="s">
        <v>55</v>
      </c>
      <c r="F254" s="11" t="s">
        <v>85</v>
      </c>
      <c r="G254" s="11" t="s">
        <v>70</v>
      </c>
      <c r="H254" s="10" t="s">
        <v>465</v>
      </c>
      <c r="I254" s="11" t="s">
        <v>19</v>
      </c>
      <c r="J254" s="152">
        <f>J255</f>
        <v>232</v>
      </c>
      <c r="K254" s="152">
        <f>K255</f>
        <v>232</v>
      </c>
      <c r="L254" s="152">
        <f>L255</f>
        <v>0</v>
      </c>
      <c r="M254" s="203">
        <f t="shared" si="29"/>
        <v>0</v>
      </c>
    </row>
    <row r="255" spans="1:13" ht="37.5" x14ac:dyDescent="0.3">
      <c r="A255" s="33" t="s">
        <v>35</v>
      </c>
      <c r="B255" s="9">
        <v>601</v>
      </c>
      <c r="C255" s="10" t="s">
        <v>70</v>
      </c>
      <c r="D255" s="10" t="s">
        <v>24</v>
      </c>
      <c r="E255" s="11" t="s">
        <v>55</v>
      </c>
      <c r="F255" s="11" t="s">
        <v>85</v>
      </c>
      <c r="G255" s="11" t="s">
        <v>70</v>
      </c>
      <c r="H255" s="10" t="s">
        <v>465</v>
      </c>
      <c r="I255" s="11" t="s">
        <v>36</v>
      </c>
      <c r="J255" s="152">
        <v>232</v>
      </c>
      <c r="K255" s="152">
        <v>232</v>
      </c>
      <c r="L255" s="152">
        <v>0</v>
      </c>
      <c r="M255" s="203">
        <f t="shared" si="29"/>
        <v>0</v>
      </c>
    </row>
    <row r="256" spans="1:13" ht="56.25" x14ac:dyDescent="0.3">
      <c r="A256" s="33" t="s">
        <v>241</v>
      </c>
      <c r="B256" s="9">
        <v>601</v>
      </c>
      <c r="C256" s="10" t="s">
        <v>70</v>
      </c>
      <c r="D256" s="10" t="s">
        <v>24</v>
      </c>
      <c r="E256" s="11" t="s">
        <v>55</v>
      </c>
      <c r="F256" s="10" t="s">
        <v>9</v>
      </c>
      <c r="G256" s="11" t="s">
        <v>16</v>
      </c>
      <c r="H256" s="10" t="s">
        <v>18</v>
      </c>
      <c r="I256" s="11" t="s">
        <v>19</v>
      </c>
      <c r="J256" s="152">
        <f t="shared" ref="J256:L257" si="38">J257</f>
        <v>6555.57</v>
      </c>
      <c r="K256" s="152">
        <f t="shared" si="38"/>
        <v>10543.93</v>
      </c>
      <c r="L256" s="152">
        <f t="shared" si="38"/>
        <v>1844.48</v>
      </c>
      <c r="M256" s="203">
        <f t="shared" si="29"/>
        <v>17.49328760718252</v>
      </c>
    </row>
    <row r="257" spans="1:13" ht="37.5" x14ac:dyDescent="0.3">
      <c r="A257" s="33" t="s">
        <v>276</v>
      </c>
      <c r="B257" s="11" t="s">
        <v>210</v>
      </c>
      <c r="C257" s="10" t="s">
        <v>70</v>
      </c>
      <c r="D257" s="10" t="s">
        <v>24</v>
      </c>
      <c r="E257" s="11" t="s">
        <v>55</v>
      </c>
      <c r="F257" s="11" t="s">
        <v>9</v>
      </c>
      <c r="G257" s="11" t="s">
        <v>21</v>
      </c>
      <c r="H257" s="10" t="s">
        <v>18</v>
      </c>
      <c r="I257" s="11" t="s">
        <v>19</v>
      </c>
      <c r="J257" s="152">
        <f t="shared" si="38"/>
        <v>6555.57</v>
      </c>
      <c r="K257" s="152">
        <f t="shared" si="38"/>
        <v>10543.93</v>
      </c>
      <c r="L257" s="152">
        <f t="shared" si="38"/>
        <v>1844.48</v>
      </c>
      <c r="M257" s="203">
        <f t="shared" si="29"/>
        <v>17.49328760718252</v>
      </c>
    </row>
    <row r="258" spans="1:13" ht="37.5" x14ac:dyDescent="0.3">
      <c r="A258" s="33" t="s">
        <v>279</v>
      </c>
      <c r="B258" s="9">
        <v>601</v>
      </c>
      <c r="C258" s="10" t="s">
        <v>70</v>
      </c>
      <c r="D258" s="10" t="s">
        <v>24</v>
      </c>
      <c r="E258" s="11" t="s">
        <v>55</v>
      </c>
      <c r="F258" s="11" t="s">
        <v>9</v>
      </c>
      <c r="G258" s="11" t="s">
        <v>21</v>
      </c>
      <c r="H258" s="10" t="s">
        <v>217</v>
      </c>
      <c r="I258" s="11" t="s">
        <v>19</v>
      </c>
      <c r="J258" s="152">
        <f>J259</f>
        <v>6555.57</v>
      </c>
      <c r="K258" s="152">
        <f>K259</f>
        <v>10543.93</v>
      </c>
      <c r="L258" s="152">
        <f>L259</f>
        <v>1844.48</v>
      </c>
      <c r="M258" s="203">
        <f t="shared" si="29"/>
        <v>17.49328760718252</v>
      </c>
    </row>
    <row r="259" spans="1:13" ht="37.5" x14ac:dyDescent="0.3">
      <c r="A259" s="33" t="s">
        <v>35</v>
      </c>
      <c r="B259" s="9">
        <v>601</v>
      </c>
      <c r="C259" s="10" t="s">
        <v>70</v>
      </c>
      <c r="D259" s="10" t="s">
        <v>24</v>
      </c>
      <c r="E259" s="11" t="s">
        <v>55</v>
      </c>
      <c r="F259" s="11" t="s">
        <v>9</v>
      </c>
      <c r="G259" s="11" t="s">
        <v>21</v>
      </c>
      <c r="H259" s="10" t="s">
        <v>217</v>
      </c>
      <c r="I259" s="11" t="s">
        <v>36</v>
      </c>
      <c r="J259" s="152">
        <v>6555.57</v>
      </c>
      <c r="K259" s="152">
        <v>10543.93</v>
      </c>
      <c r="L259" s="152">
        <v>1844.48</v>
      </c>
      <c r="M259" s="203">
        <f t="shared" si="29"/>
        <v>17.49328760718252</v>
      </c>
    </row>
    <row r="260" spans="1:13" ht="37.5" x14ac:dyDescent="0.3">
      <c r="A260" s="33" t="s">
        <v>890</v>
      </c>
      <c r="B260" s="9">
        <v>601</v>
      </c>
      <c r="C260" s="10" t="s">
        <v>70</v>
      </c>
      <c r="D260" s="10" t="s">
        <v>24</v>
      </c>
      <c r="E260" s="11" t="s">
        <v>55</v>
      </c>
      <c r="F260" s="11" t="s">
        <v>11</v>
      </c>
      <c r="G260" s="11" t="s">
        <v>16</v>
      </c>
      <c r="H260" s="10" t="s">
        <v>18</v>
      </c>
      <c r="I260" s="11" t="s">
        <v>19</v>
      </c>
      <c r="J260" s="152">
        <f t="shared" ref="J260:L262" si="39">J261</f>
        <v>0</v>
      </c>
      <c r="K260" s="152">
        <f t="shared" si="39"/>
        <v>7028.06</v>
      </c>
      <c r="L260" s="152">
        <f t="shared" si="39"/>
        <v>0</v>
      </c>
      <c r="M260" s="203">
        <f t="shared" si="29"/>
        <v>0</v>
      </c>
    </row>
    <row r="261" spans="1:13" ht="56.25" x14ac:dyDescent="0.3">
      <c r="A261" s="33" t="s">
        <v>891</v>
      </c>
      <c r="B261" s="9">
        <v>601</v>
      </c>
      <c r="C261" s="10" t="s">
        <v>70</v>
      </c>
      <c r="D261" s="10" t="s">
        <v>24</v>
      </c>
      <c r="E261" s="11" t="s">
        <v>55</v>
      </c>
      <c r="F261" s="11" t="s">
        <v>11</v>
      </c>
      <c r="G261" s="11" t="s">
        <v>21</v>
      </c>
      <c r="H261" s="10" t="s">
        <v>18</v>
      </c>
      <c r="I261" s="11" t="s">
        <v>19</v>
      </c>
      <c r="J261" s="152">
        <f t="shared" si="39"/>
        <v>0</v>
      </c>
      <c r="K261" s="152">
        <f t="shared" si="39"/>
        <v>7028.06</v>
      </c>
      <c r="L261" s="152">
        <f t="shared" si="39"/>
        <v>0</v>
      </c>
      <c r="M261" s="203">
        <f t="shared" si="29"/>
        <v>0</v>
      </c>
    </row>
    <row r="262" spans="1:13" x14ac:dyDescent="0.3">
      <c r="A262" s="33" t="s">
        <v>892</v>
      </c>
      <c r="B262" s="9">
        <v>601</v>
      </c>
      <c r="C262" s="10" t="s">
        <v>70</v>
      </c>
      <c r="D262" s="10" t="s">
        <v>24</v>
      </c>
      <c r="E262" s="11" t="s">
        <v>55</v>
      </c>
      <c r="F262" s="11" t="s">
        <v>11</v>
      </c>
      <c r="G262" s="11" t="s">
        <v>21</v>
      </c>
      <c r="H262" s="10" t="s">
        <v>889</v>
      </c>
      <c r="I262" s="11" t="s">
        <v>19</v>
      </c>
      <c r="J262" s="152">
        <f t="shared" si="39"/>
        <v>0</v>
      </c>
      <c r="K262" s="152">
        <f t="shared" si="39"/>
        <v>7028.06</v>
      </c>
      <c r="L262" s="152">
        <f t="shared" si="39"/>
        <v>0</v>
      </c>
      <c r="M262" s="203">
        <f t="shared" si="29"/>
        <v>0</v>
      </c>
    </row>
    <row r="263" spans="1:13" ht="37.5" x14ac:dyDescent="0.3">
      <c r="A263" s="38" t="s">
        <v>928</v>
      </c>
      <c r="B263" s="9">
        <v>601</v>
      </c>
      <c r="C263" s="10" t="s">
        <v>70</v>
      </c>
      <c r="D263" s="10" t="s">
        <v>24</v>
      </c>
      <c r="E263" s="11" t="s">
        <v>55</v>
      </c>
      <c r="F263" s="11" t="s">
        <v>11</v>
      </c>
      <c r="G263" s="11" t="s">
        <v>21</v>
      </c>
      <c r="H263" s="10" t="s">
        <v>889</v>
      </c>
      <c r="I263" s="11" t="s">
        <v>108</v>
      </c>
      <c r="J263" s="152">
        <v>0</v>
      </c>
      <c r="K263" s="152">
        <v>7028.06</v>
      </c>
      <c r="L263" s="152">
        <v>0</v>
      </c>
      <c r="M263" s="203">
        <f t="shared" si="29"/>
        <v>0</v>
      </c>
    </row>
    <row r="264" spans="1:13" ht="75" x14ac:dyDescent="0.3">
      <c r="A264" s="33" t="s">
        <v>437</v>
      </c>
      <c r="B264" s="9">
        <v>601</v>
      </c>
      <c r="C264" s="10" t="s">
        <v>70</v>
      </c>
      <c r="D264" s="10" t="s">
        <v>24</v>
      </c>
      <c r="E264" s="11" t="s">
        <v>117</v>
      </c>
      <c r="F264" s="11" t="s">
        <v>17</v>
      </c>
      <c r="G264" s="11" t="s">
        <v>16</v>
      </c>
      <c r="H264" s="10" t="s">
        <v>18</v>
      </c>
      <c r="I264" s="11" t="s">
        <v>19</v>
      </c>
      <c r="J264" s="152">
        <f>J265+J268</f>
        <v>750</v>
      </c>
      <c r="K264" s="152">
        <f>K265+K268</f>
        <v>1170.29</v>
      </c>
      <c r="L264" s="152">
        <f>L265+L268</f>
        <v>180</v>
      </c>
      <c r="M264" s="203">
        <f t="shared" si="29"/>
        <v>15.38080304881696</v>
      </c>
    </row>
    <row r="265" spans="1:13" x14ac:dyDescent="0.3">
      <c r="A265" s="33" t="s">
        <v>242</v>
      </c>
      <c r="B265" s="9">
        <v>601</v>
      </c>
      <c r="C265" s="10" t="s">
        <v>70</v>
      </c>
      <c r="D265" s="10" t="s">
        <v>24</v>
      </c>
      <c r="E265" s="11" t="s">
        <v>117</v>
      </c>
      <c r="F265" s="11" t="s">
        <v>17</v>
      </c>
      <c r="G265" s="11" t="s">
        <v>21</v>
      </c>
      <c r="H265" s="10" t="s">
        <v>18</v>
      </c>
      <c r="I265" s="11" t="s">
        <v>19</v>
      </c>
      <c r="J265" s="152">
        <f t="shared" ref="J265:L266" si="40">J266</f>
        <v>720</v>
      </c>
      <c r="K265" s="152">
        <f t="shared" si="40"/>
        <v>1140.29</v>
      </c>
      <c r="L265" s="152">
        <f t="shared" si="40"/>
        <v>180</v>
      </c>
      <c r="M265" s="203">
        <f t="shared" si="29"/>
        <v>15.785458085223937</v>
      </c>
    </row>
    <row r="266" spans="1:13" ht="37.5" x14ac:dyDescent="0.3">
      <c r="A266" s="33" t="s">
        <v>243</v>
      </c>
      <c r="B266" s="9">
        <v>601</v>
      </c>
      <c r="C266" s="10" t="s">
        <v>70</v>
      </c>
      <c r="D266" s="10" t="s">
        <v>24</v>
      </c>
      <c r="E266" s="11" t="s">
        <v>117</v>
      </c>
      <c r="F266" s="11" t="s">
        <v>17</v>
      </c>
      <c r="G266" s="11" t="s">
        <v>21</v>
      </c>
      <c r="H266" s="10" t="s">
        <v>218</v>
      </c>
      <c r="I266" s="11" t="s">
        <v>19</v>
      </c>
      <c r="J266" s="152">
        <f t="shared" si="40"/>
        <v>720</v>
      </c>
      <c r="K266" s="152">
        <f t="shared" si="40"/>
        <v>1140.29</v>
      </c>
      <c r="L266" s="152">
        <f t="shared" si="40"/>
        <v>180</v>
      </c>
      <c r="M266" s="203">
        <f t="shared" si="29"/>
        <v>15.785458085223937</v>
      </c>
    </row>
    <row r="267" spans="1:13" ht="37.5" x14ac:dyDescent="0.3">
      <c r="A267" s="33" t="s">
        <v>35</v>
      </c>
      <c r="B267" s="9">
        <v>601</v>
      </c>
      <c r="C267" s="10" t="s">
        <v>70</v>
      </c>
      <c r="D267" s="10" t="s">
        <v>24</v>
      </c>
      <c r="E267" s="11" t="s">
        <v>117</v>
      </c>
      <c r="F267" s="11" t="s">
        <v>17</v>
      </c>
      <c r="G267" s="11" t="s">
        <v>21</v>
      </c>
      <c r="H267" s="10" t="s">
        <v>218</v>
      </c>
      <c r="I267" s="11" t="s">
        <v>36</v>
      </c>
      <c r="J267" s="152">
        <v>720</v>
      </c>
      <c r="K267" s="152">
        <v>1140.29</v>
      </c>
      <c r="L267" s="152">
        <v>180</v>
      </c>
      <c r="M267" s="203">
        <f t="shared" si="29"/>
        <v>15.785458085223937</v>
      </c>
    </row>
    <row r="268" spans="1:13" ht="37.5" x14ac:dyDescent="0.3">
      <c r="A268" s="61" t="s">
        <v>433</v>
      </c>
      <c r="B268" s="9">
        <v>601</v>
      </c>
      <c r="C268" s="10" t="s">
        <v>70</v>
      </c>
      <c r="D268" s="10" t="s">
        <v>24</v>
      </c>
      <c r="E268" s="11" t="s">
        <v>117</v>
      </c>
      <c r="F268" s="11" t="s">
        <v>17</v>
      </c>
      <c r="G268" s="11" t="s">
        <v>434</v>
      </c>
      <c r="H268" s="10" t="s">
        <v>18</v>
      </c>
      <c r="I268" s="11" t="s">
        <v>19</v>
      </c>
      <c r="J268" s="152">
        <f t="shared" ref="J268:L269" si="41">J269</f>
        <v>30</v>
      </c>
      <c r="K268" s="152">
        <f t="shared" si="41"/>
        <v>30</v>
      </c>
      <c r="L268" s="152">
        <f t="shared" si="41"/>
        <v>0</v>
      </c>
      <c r="M268" s="203">
        <f t="shared" si="29"/>
        <v>0</v>
      </c>
    </row>
    <row r="269" spans="1:13" ht="37.5" x14ac:dyDescent="0.3">
      <c r="A269" s="41" t="s">
        <v>435</v>
      </c>
      <c r="B269" s="9">
        <v>601</v>
      </c>
      <c r="C269" s="10" t="s">
        <v>70</v>
      </c>
      <c r="D269" s="10" t="s">
        <v>24</v>
      </c>
      <c r="E269" s="11" t="s">
        <v>117</v>
      </c>
      <c r="F269" s="11" t="s">
        <v>17</v>
      </c>
      <c r="G269" s="11" t="s">
        <v>434</v>
      </c>
      <c r="H269" s="10" t="s">
        <v>436</v>
      </c>
      <c r="I269" s="11" t="s">
        <v>19</v>
      </c>
      <c r="J269" s="152">
        <f t="shared" si="41"/>
        <v>30</v>
      </c>
      <c r="K269" s="152">
        <f t="shared" si="41"/>
        <v>30</v>
      </c>
      <c r="L269" s="152">
        <f t="shared" si="41"/>
        <v>0</v>
      </c>
      <c r="M269" s="203">
        <f t="shared" si="29"/>
        <v>0</v>
      </c>
    </row>
    <row r="270" spans="1:13" ht="37.5" x14ac:dyDescent="0.3">
      <c r="A270" s="33" t="s">
        <v>35</v>
      </c>
      <c r="B270" s="9">
        <v>601</v>
      </c>
      <c r="C270" s="10" t="s">
        <v>70</v>
      </c>
      <c r="D270" s="10" t="s">
        <v>24</v>
      </c>
      <c r="E270" s="11" t="s">
        <v>117</v>
      </c>
      <c r="F270" s="11" t="s">
        <v>17</v>
      </c>
      <c r="G270" s="11" t="s">
        <v>434</v>
      </c>
      <c r="H270" s="10" t="s">
        <v>436</v>
      </c>
      <c r="I270" s="11" t="s">
        <v>36</v>
      </c>
      <c r="J270" s="152">
        <v>30</v>
      </c>
      <c r="K270" s="152">
        <v>30</v>
      </c>
      <c r="L270" s="152">
        <v>0</v>
      </c>
      <c r="M270" s="203">
        <f t="shared" si="29"/>
        <v>0</v>
      </c>
    </row>
    <row r="271" spans="1:13" ht="37.5" x14ac:dyDescent="0.3">
      <c r="A271" s="39" t="s">
        <v>211</v>
      </c>
      <c r="B271" s="9">
        <v>601</v>
      </c>
      <c r="C271" s="10" t="s">
        <v>70</v>
      </c>
      <c r="D271" s="10" t="s">
        <v>24</v>
      </c>
      <c r="E271" s="11" t="s">
        <v>216</v>
      </c>
      <c r="F271" s="11" t="s">
        <v>17</v>
      </c>
      <c r="G271" s="11" t="s">
        <v>16</v>
      </c>
      <c r="H271" s="10" t="s">
        <v>18</v>
      </c>
      <c r="I271" s="11" t="s">
        <v>19</v>
      </c>
      <c r="J271" s="152">
        <f t="shared" ref="J271:L272" si="42">J272</f>
        <v>2016.9</v>
      </c>
      <c r="K271" s="152">
        <f t="shared" si="42"/>
        <v>2628.46</v>
      </c>
      <c r="L271" s="152">
        <f t="shared" si="42"/>
        <v>193.61</v>
      </c>
      <c r="M271" s="203">
        <f t="shared" si="29"/>
        <v>7.3659100766228143</v>
      </c>
    </row>
    <row r="272" spans="1:13" ht="37.5" x14ac:dyDescent="0.3">
      <c r="A272" s="63" t="s">
        <v>414</v>
      </c>
      <c r="B272" s="9">
        <v>601</v>
      </c>
      <c r="C272" s="10" t="s">
        <v>70</v>
      </c>
      <c r="D272" s="10" t="s">
        <v>24</v>
      </c>
      <c r="E272" s="11" t="s">
        <v>216</v>
      </c>
      <c r="F272" s="11" t="s">
        <v>17</v>
      </c>
      <c r="G272" s="11" t="s">
        <v>21</v>
      </c>
      <c r="H272" s="10" t="s">
        <v>18</v>
      </c>
      <c r="I272" s="11" t="s">
        <v>19</v>
      </c>
      <c r="J272" s="152">
        <f t="shared" si="42"/>
        <v>2016.9</v>
      </c>
      <c r="K272" s="152">
        <f t="shared" si="42"/>
        <v>2628.46</v>
      </c>
      <c r="L272" s="152">
        <f t="shared" si="42"/>
        <v>193.61</v>
      </c>
      <c r="M272" s="203">
        <f t="shared" si="29"/>
        <v>7.3659100766228143</v>
      </c>
    </row>
    <row r="273" spans="1:13" x14ac:dyDescent="0.3">
      <c r="A273" s="33" t="s">
        <v>220</v>
      </c>
      <c r="B273" s="9">
        <v>601</v>
      </c>
      <c r="C273" s="10" t="s">
        <v>70</v>
      </c>
      <c r="D273" s="10" t="s">
        <v>24</v>
      </c>
      <c r="E273" s="11" t="s">
        <v>216</v>
      </c>
      <c r="F273" s="11" t="s">
        <v>17</v>
      </c>
      <c r="G273" s="11" t="s">
        <v>21</v>
      </c>
      <c r="H273" s="10" t="s">
        <v>221</v>
      </c>
      <c r="I273" s="11" t="s">
        <v>19</v>
      </c>
      <c r="J273" s="152">
        <f>J274+J275</f>
        <v>2016.9</v>
      </c>
      <c r="K273" s="152">
        <f>K274+K275</f>
        <v>2628.46</v>
      </c>
      <c r="L273" s="152">
        <f>L274+L275</f>
        <v>193.61</v>
      </c>
      <c r="M273" s="203">
        <f t="shared" si="29"/>
        <v>7.3659100766228143</v>
      </c>
    </row>
    <row r="274" spans="1:13" ht="37.5" x14ac:dyDescent="0.3">
      <c r="A274" s="33" t="s">
        <v>35</v>
      </c>
      <c r="B274" s="9">
        <v>601</v>
      </c>
      <c r="C274" s="10" t="s">
        <v>70</v>
      </c>
      <c r="D274" s="10" t="s">
        <v>24</v>
      </c>
      <c r="E274" s="11" t="s">
        <v>216</v>
      </c>
      <c r="F274" s="11" t="s">
        <v>17</v>
      </c>
      <c r="G274" s="11" t="s">
        <v>21</v>
      </c>
      <c r="H274" s="10" t="s">
        <v>221</v>
      </c>
      <c r="I274" s="11" t="s">
        <v>36</v>
      </c>
      <c r="J274" s="152">
        <v>1996.9</v>
      </c>
      <c r="K274" s="152">
        <v>2608.46</v>
      </c>
      <c r="L274" s="152">
        <v>193.61</v>
      </c>
      <c r="M274" s="203">
        <f t="shared" ref="M274:M337" si="43">L274/K274*100</f>
        <v>7.4223871556397274</v>
      </c>
    </row>
    <row r="275" spans="1:13" x14ac:dyDescent="0.3">
      <c r="A275" s="33" t="s">
        <v>37</v>
      </c>
      <c r="B275" s="9">
        <v>601</v>
      </c>
      <c r="C275" s="10" t="s">
        <v>70</v>
      </c>
      <c r="D275" s="10" t="s">
        <v>24</v>
      </c>
      <c r="E275" s="11" t="s">
        <v>216</v>
      </c>
      <c r="F275" s="11" t="s">
        <v>17</v>
      </c>
      <c r="G275" s="11" t="s">
        <v>21</v>
      </c>
      <c r="H275" s="10" t="s">
        <v>221</v>
      </c>
      <c r="I275" s="11" t="s">
        <v>38</v>
      </c>
      <c r="J275" s="152">
        <v>20</v>
      </c>
      <c r="K275" s="152">
        <v>20</v>
      </c>
      <c r="L275" s="152">
        <v>0</v>
      </c>
      <c r="M275" s="203">
        <f t="shared" si="43"/>
        <v>0</v>
      </c>
    </row>
    <row r="276" spans="1:13" ht="37.5" x14ac:dyDescent="0.3">
      <c r="A276" s="34" t="s">
        <v>314</v>
      </c>
      <c r="B276" s="6">
        <v>601</v>
      </c>
      <c r="C276" s="7" t="s">
        <v>70</v>
      </c>
      <c r="D276" s="7" t="s">
        <v>70</v>
      </c>
      <c r="E276" s="8" t="s">
        <v>16</v>
      </c>
      <c r="F276" s="8" t="s">
        <v>17</v>
      </c>
      <c r="G276" s="8" t="s">
        <v>16</v>
      </c>
      <c r="H276" s="7" t="s">
        <v>18</v>
      </c>
      <c r="I276" s="8" t="s">
        <v>19</v>
      </c>
      <c r="J276" s="173">
        <f>J277+J280</f>
        <v>146.81</v>
      </c>
      <c r="K276" s="173">
        <f>K277+K280</f>
        <v>1146.81</v>
      </c>
      <c r="L276" s="173">
        <f>L277+L280</f>
        <v>0</v>
      </c>
      <c r="M276" s="202">
        <f t="shared" si="43"/>
        <v>0</v>
      </c>
    </row>
    <row r="277" spans="1:13" ht="56.25" x14ac:dyDescent="0.3">
      <c r="A277" s="33" t="s">
        <v>139</v>
      </c>
      <c r="B277" s="9">
        <v>601</v>
      </c>
      <c r="C277" s="10" t="s">
        <v>70</v>
      </c>
      <c r="D277" s="10" t="s">
        <v>70</v>
      </c>
      <c r="E277" s="11" t="s">
        <v>90</v>
      </c>
      <c r="F277" s="11" t="s">
        <v>17</v>
      </c>
      <c r="G277" s="11" t="s">
        <v>16</v>
      </c>
      <c r="H277" s="10" t="s">
        <v>18</v>
      </c>
      <c r="I277" s="11" t="s">
        <v>19</v>
      </c>
      <c r="J277" s="152">
        <f t="shared" ref="J277:L281" si="44">J278</f>
        <v>146.81</v>
      </c>
      <c r="K277" s="152">
        <f t="shared" si="44"/>
        <v>146.81</v>
      </c>
      <c r="L277" s="152">
        <f t="shared" si="44"/>
        <v>0</v>
      </c>
      <c r="M277" s="203">
        <f t="shared" si="43"/>
        <v>0</v>
      </c>
    </row>
    <row r="278" spans="1:13" ht="37.5" x14ac:dyDescent="0.3">
      <c r="A278" s="64" t="s">
        <v>399</v>
      </c>
      <c r="B278" s="9">
        <v>601</v>
      </c>
      <c r="C278" s="17" t="s">
        <v>70</v>
      </c>
      <c r="D278" s="17" t="s">
        <v>70</v>
      </c>
      <c r="E278" s="18" t="s">
        <v>90</v>
      </c>
      <c r="F278" s="11" t="s">
        <v>17</v>
      </c>
      <c r="G278" s="18" t="s">
        <v>16</v>
      </c>
      <c r="H278" s="17" t="s">
        <v>91</v>
      </c>
      <c r="I278" s="11" t="s">
        <v>19</v>
      </c>
      <c r="J278" s="152">
        <f t="shared" si="44"/>
        <v>146.81</v>
      </c>
      <c r="K278" s="152">
        <f t="shared" si="44"/>
        <v>146.81</v>
      </c>
      <c r="L278" s="152">
        <f t="shared" si="44"/>
        <v>0</v>
      </c>
      <c r="M278" s="203">
        <f t="shared" si="43"/>
        <v>0</v>
      </c>
    </row>
    <row r="279" spans="1:13" ht="37.5" x14ac:dyDescent="0.3">
      <c r="A279" s="33" t="s">
        <v>35</v>
      </c>
      <c r="B279" s="9">
        <v>601</v>
      </c>
      <c r="C279" s="11" t="s">
        <v>70</v>
      </c>
      <c r="D279" s="11" t="s">
        <v>70</v>
      </c>
      <c r="E279" s="11" t="s">
        <v>90</v>
      </c>
      <c r="F279" s="11" t="s">
        <v>17</v>
      </c>
      <c r="G279" s="11" t="s">
        <v>16</v>
      </c>
      <c r="H279" s="10" t="s">
        <v>91</v>
      </c>
      <c r="I279" s="11" t="s">
        <v>36</v>
      </c>
      <c r="J279" s="152">
        <v>146.81</v>
      </c>
      <c r="K279" s="152">
        <v>146.81</v>
      </c>
      <c r="L279" s="152">
        <v>0</v>
      </c>
      <c r="M279" s="203">
        <f t="shared" si="43"/>
        <v>0</v>
      </c>
    </row>
    <row r="280" spans="1:13" ht="37.5" x14ac:dyDescent="0.3">
      <c r="A280" s="33" t="s">
        <v>438</v>
      </c>
      <c r="B280" s="9">
        <v>601</v>
      </c>
      <c r="C280" s="10" t="s">
        <v>70</v>
      </c>
      <c r="D280" s="10" t="s">
        <v>70</v>
      </c>
      <c r="E280" s="11" t="s">
        <v>368</v>
      </c>
      <c r="F280" s="11" t="s">
        <v>17</v>
      </c>
      <c r="G280" s="11" t="s">
        <v>16</v>
      </c>
      <c r="H280" s="10" t="s">
        <v>18</v>
      </c>
      <c r="I280" s="11" t="s">
        <v>19</v>
      </c>
      <c r="J280" s="152">
        <f t="shared" si="44"/>
        <v>0</v>
      </c>
      <c r="K280" s="152">
        <f t="shared" si="44"/>
        <v>1000</v>
      </c>
      <c r="L280" s="152">
        <f t="shared" si="44"/>
        <v>0</v>
      </c>
      <c r="M280" s="203">
        <f t="shared" si="43"/>
        <v>0</v>
      </c>
    </row>
    <row r="281" spans="1:13" x14ac:dyDescent="0.3">
      <c r="A281" s="55" t="s">
        <v>455</v>
      </c>
      <c r="B281" s="9">
        <v>601</v>
      </c>
      <c r="C281" s="17" t="s">
        <v>70</v>
      </c>
      <c r="D281" s="17" t="s">
        <v>70</v>
      </c>
      <c r="E281" s="18" t="s">
        <v>368</v>
      </c>
      <c r="F281" s="11" t="s">
        <v>26</v>
      </c>
      <c r="G281" s="18" t="s">
        <v>16</v>
      </c>
      <c r="H281" s="17" t="s">
        <v>18</v>
      </c>
      <c r="I281" s="11" t="s">
        <v>19</v>
      </c>
      <c r="J281" s="152">
        <f t="shared" si="44"/>
        <v>0</v>
      </c>
      <c r="K281" s="152">
        <f t="shared" si="44"/>
        <v>1000</v>
      </c>
      <c r="L281" s="152">
        <f t="shared" si="44"/>
        <v>0</v>
      </c>
      <c r="M281" s="203">
        <f t="shared" si="43"/>
        <v>0</v>
      </c>
    </row>
    <row r="282" spans="1:13" ht="37.5" x14ac:dyDescent="0.3">
      <c r="A282" s="33" t="s">
        <v>932</v>
      </c>
      <c r="B282" s="9">
        <v>601</v>
      </c>
      <c r="C282" s="11" t="s">
        <v>70</v>
      </c>
      <c r="D282" s="11" t="s">
        <v>70</v>
      </c>
      <c r="E282" s="11" t="s">
        <v>368</v>
      </c>
      <c r="F282" s="11" t="s">
        <v>26</v>
      </c>
      <c r="G282" s="11" t="s">
        <v>16</v>
      </c>
      <c r="H282" s="10" t="s">
        <v>931</v>
      </c>
      <c r="I282" s="11" t="s">
        <v>19</v>
      </c>
      <c r="J282" s="152">
        <f>J283</f>
        <v>0</v>
      </c>
      <c r="K282" s="152">
        <f>K283</f>
        <v>1000</v>
      </c>
      <c r="L282" s="152">
        <f>L283</f>
        <v>0</v>
      </c>
      <c r="M282" s="203">
        <f t="shared" si="43"/>
        <v>0</v>
      </c>
    </row>
    <row r="283" spans="1:13" ht="37.5" x14ac:dyDescent="0.3">
      <c r="A283" s="33" t="s">
        <v>930</v>
      </c>
      <c r="B283" s="9">
        <v>601</v>
      </c>
      <c r="C283" s="11" t="s">
        <v>70</v>
      </c>
      <c r="D283" s="11" t="s">
        <v>70</v>
      </c>
      <c r="E283" s="11" t="s">
        <v>368</v>
      </c>
      <c r="F283" s="11" t="s">
        <v>26</v>
      </c>
      <c r="G283" s="11" t="s">
        <v>16</v>
      </c>
      <c r="H283" s="10" t="s">
        <v>931</v>
      </c>
      <c r="I283" s="11" t="s">
        <v>108</v>
      </c>
      <c r="J283" s="152">
        <v>0</v>
      </c>
      <c r="K283" s="152">
        <v>1000</v>
      </c>
      <c r="L283" s="152">
        <v>0</v>
      </c>
      <c r="M283" s="203">
        <f t="shared" si="43"/>
        <v>0</v>
      </c>
    </row>
    <row r="284" spans="1:13" s="15" customFormat="1" x14ac:dyDescent="0.3">
      <c r="A284" s="34" t="s">
        <v>103</v>
      </c>
      <c r="B284" s="6">
        <v>601</v>
      </c>
      <c r="C284" s="8" t="s">
        <v>55</v>
      </c>
      <c r="D284" s="7" t="s">
        <v>16</v>
      </c>
      <c r="E284" s="8" t="s">
        <v>16</v>
      </c>
      <c r="F284" s="8" t="s">
        <v>17</v>
      </c>
      <c r="G284" s="8" t="s">
        <v>16</v>
      </c>
      <c r="H284" s="7" t="s">
        <v>18</v>
      </c>
      <c r="I284" s="8" t="s">
        <v>19</v>
      </c>
      <c r="J284" s="173">
        <f>J285+J290+J295+J300</f>
        <v>560</v>
      </c>
      <c r="K284" s="173">
        <f>K285+K290+K295+K300</f>
        <v>560</v>
      </c>
      <c r="L284" s="173">
        <f>L285+L290+L295+L300</f>
        <v>0</v>
      </c>
      <c r="M284" s="202">
        <f t="shared" si="43"/>
        <v>0</v>
      </c>
    </row>
    <row r="285" spans="1:13" s="15" customFormat="1" x14ac:dyDescent="0.3">
      <c r="A285" s="33" t="s">
        <v>104</v>
      </c>
      <c r="B285" s="9">
        <v>601</v>
      </c>
      <c r="C285" s="11" t="s">
        <v>55</v>
      </c>
      <c r="D285" s="10" t="s">
        <v>21</v>
      </c>
      <c r="E285" s="11" t="s">
        <v>16</v>
      </c>
      <c r="F285" s="11" t="s">
        <v>17</v>
      </c>
      <c r="G285" s="11" t="s">
        <v>16</v>
      </c>
      <c r="H285" s="10" t="s">
        <v>18</v>
      </c>
      <c r="I285" s="10" t="s">
        <v>19</v>
      </c>
      <c r="J285" s="152">
        <f t="shared" ref="J285:L288" si="45">J286</f>
        <v>80</v>
      </c>
      <c r="K285" s="152">
        <f t="shared" si="45"/>
        <v>90</v>
      </c>
      <c r="L285" s="152">
        <f t="shared" si="45"/>
        <v>0</v>
      </c>
      <c r="M285" s="203">
        <f t="shared" si="43"/>
        <v>0</v>
      </c>
    </row>
    <row r="286" spans="1:13" s="15" customFormat="1" ht="75" x14ac:dyDescent="0.3">
      <c r="A286" s="33" t="s">
        <v>443</v>
      </c>
      <c r="B286" s="9">
        <v>601</v>
      </c>
      <c r="C286" s="11" t="s">
        <v>55</v>
      </c>
      <c r="D286" s="10" t="s">
        <v>21</v>
      </c>
      <c r="E286" s="11" t="s">
        <v>140</v>
      </c>
      <c r="F286" s="11" t="s">
        <v>17</v>
      </c>
      <c r="G286" s="11" t="s">
        <v>16</v>
      </c>
      <c r="H286" s="10" t="s">
        <v>18</v>
      </c>
      <c r="I286" s="10" t="s">
        <v>19</v>
      </c>
      <c r="J286" s="152">
        <f t="shared" si="45"/>
        <v>80</v>
      </c>
      <c r="K286" s="152">
        <f t="shared" si="45"/>
        <v>90</v>
      </c>
      <c r="L286" s="152">
        <f t="shared" si="45"/>
        <v>0</v>
      </c>
      <c r="M286" s="203">
        <f t="shared" si="43"/>
        <v>0</v>
      </c>
    </row>
    <row r="287" spans="1:13" s="15" customFormat="1" ht="37.5" x14ac:dyDescent="0.3">
      <c r="A287" s="33" t="s">
        <v>444</v>
      </c>
      <c r="B287" s="9">
        <v>601</v>
      </c>
      <c r="C287" s="11" t="s">
        <v>55</v>
      </c>
      <c r="D287" s="10" t="s">
        <v>21</v>
      </c>
      <c r="E287" s="11" t="s">
        <v>140</v>
      </c>
      <c r="F287" s="11" t="s">
        <v>17</v>
      </c>
      <c r="G287" s="11" t="s">
        <v>93</v>
      </c>
      <c r="H287" s="10" t="s">
        <v>18</v>
      </c>
      <c r="I287" s="10" t="s">
        <v>19</v>
      </c>
      <c r="J287" s="152">
        <f t="shared" si="45"/>
        <v>80</v>
      </c>
      <c r="K287" s="152">
        <f t="shared" si="45"/>
        <v>90</v>
      </c>
      <c r="L287" s="152">
        <f t="shared" si="45"/>
        <v>0</v>
      </c>
      <c r="M287" s="203">
        <f t="shared" si="43"/>
        <v>0</v>
      </c>
    </row>
    <row r="288" spans="1:13" s="15" customFormat="1" ht="37.5" x14ac:dyDescent="0.3">
      <c r="A288" s="33" t="s">
        <v>445</v>
      </c>
      <c r="B288" s="9">
        <v>601</v>
      </c>
      <c r="C288" s="11" t="s">
        <v>55</v>
      </c>
      <c r="D288" s="10" t="s">
        <v>21</v>
      </c>
      <c r="E288" s="11" t="s">
        <v>140</v>
      </c>
      <c r="F288" s="11" t="s">
        <v>17</v>
      </c>
      <c r="G288" s="11" t="s">
        <v>93</v>
      </c>
      <c r="H288" s="10" t="s">
        <v>446</v>
      </c>
      <c r="I288" s="10" t="s">
        <v>19</v>
      </c>
      <c r="J288" s="152">
        <f t="shared" si="45"/>
        <v>80</v>
      </c>
      <c r="K288" s="152">
        <f t="shared" si="45"/>
        <v>90</v>
      </c>
      <c r="L288" s="152">
        <f t="shared" si="45"/>
        <v>0</v>
      </c>
      <c r="M288" s="203">
        <f t="shared" si="43"/>
        <v>0</v>
      </c>
    </row>
    <row r="289" spans="1:13" s="15" customFormat="1" ht="37.5" x14ac:dyDescent="0.3">
      <c r="A289" s="33" t="s">
        <v>35</v>
      </c>
      <c r="B289" s="9">
        <v>601</v>
      </c>
      <c r="C289" s="11" t="s">
        <v>55</v>
      </c>
      <c r="D289" s="10" t="s">
        <v>21</v>
      </c>
      <c r="E289" s="11" t="s">
        <v>140</v>
      </c>
      <c r="F289" s="11" t="s">
        <v>17</v>
      </c>
      <c r="G289" s="11" t="s">
        <v>93</v>
      </c>
      <c r="H289" s="10" t="s">
        <v>446</v>
      </c>
      <c r="I289" s="10" t="s">
        <v>36</v>
      </c>
      <c r="J289" s="152">
        <v>80</v>
      </c>
      <c r="K289" s="152">
        <v>90</v>
      </c>
      <c r="L289" s="152">
        <v>0</v>
      </c>
      <c r="M289" s="203">
        <f t="shared" si="43"/>
        <v>0</v>
      </c>
    </row>
    <row r="290" spans="1:13" s="15" customFormat="1" x14ac:dyDescent="0.3">
      <c r="A290" s="50" t="s">
        <v>106</v>
      </c>
      <c r="B290" s="8" t="s">
        <v>210</v>
      </c>
      <c r="C290" s="13" t="s">
        <v>55</v>
      </c>
      <c r="D290" s="8" t="s">
        <v>44</v>
      </c>
      <c r="E290" s="8" t="s">
        <v>16</v>
      </c>
      <c r="F290" s="8" t="s">
        <v>17</v>
      </c>
      <c r="G290" s="8" t="s">
        <v>16</v>
      </c>
      <c r="H290" s="7" t="s">
        <v>18</v>
      </c>
      <c r="I290" s="8" t="s">
        <v>19</v>
      </c>
      <c r="J290" s="173">
        <f t="shared" ref="J290:L293" si="46">J291</f>
        <v>350</v>
      </c>
      <c r="K290" s="173">
        <f t="shared" si="46"/>
        <v>340</v>
      </c>
      <c r="L290" s="173">
        <f t="shared" si="46"/>
        <v>0</v>
      </c>
      <c r="M290" s="202">
        <f t="shared" si="43"/>
        <v>0</v>
      </c>
    </row>
    <row r="291" spans="1:13" s="15" customFormat="1" ht="75" x14ac:dyDescent="0.3">
      <c r="A291" s="33" t="s">
        <v>443</v>
      </c>
      <c r="B291" s="9">
        <v>601</v>
      </c>
      <c r="C291" s="11" t="s">
        <v>55</v>
      </c>
      <c r="D291" s="10" t="s">
        <v>44</v>
      </c>
      <c r="E291" s="11" t="s">
        <v>140</v>
      </c>
      <c r="F291" s="11" t="s">
        <v>17</v>
      </c>
      <c r="G291" s="11" t="s">
        <v>16</v>
      </c>
      <c r="H291" s="10" t="s">
        <v>18</v>
      </c>
      <c r="I291" s="10" t="s">
        <v>19</v>
      </c>
      <c r="J291" s="152">
        <f t="shared" si="46"/>
        <v>350</v>
      </c>
      <c r="K291" s="152">
        <f t="shared" si="46"/>
        <v>340</v>
      </c>
      <c r="L291" s="152">
        <f t="shared" si="46"/>
        <v>0</v>
      </c>
      <c r="M291" s="203">
        <f t="shared" si="43"/>
        <v>0</v>
      </c>
    </row>
    <row r="292" spans="1:13" s="15" customFormat="1" ht="56.25" x14ac:dyDescent="0.3">
      <c r="A292" s="33" t="s">
        <v>447</v>
      </c>
      <c r="B292" s="9">
        <v>601</v>
      </c>
      <c r="C292" s="11" t="s">
        <v>55</v>
      </c>
      <c r="D292" s="10" t="s">
        <v>44</v>
      </c>
      <c r="E292" s="11" t="s">
        <v>140</v>
      </c>
      <c r="F292" s="11" t="s">
        <v>17</v>
      </c>
      <c r="G292" s="11" t="s">
        <v>93</v>
      </c>
      <c r="H292" s="10" t="s">
        <v>18</v>
      </c>
      <c r="I292" s="10" t="s">
        <v>19</v>
      </c>
      <c r="J292" s="152">
        <f t="shared" si="46"/>
        <v>350</v>
      </c>
      <c r="K292" s="152">
        <f t="shared" si="46"/>
        <v>340</v>
      </c>
      <c r="L292" s="152">
        <f t="shared" si="46"/>
        <v>0</v>
      </c>
      <c r="M292" s="203">
        <f t="shared" si="43"/>
        <v>0</v>
      </c>
    </row>
    <row r="293" spans="1:13" s="15" customFormat="1" ht="56.25" x14ac:dyDescent="0.3">
      <c r="A293" s="33" t="s">
        <v>448</v>
      </c>
      <c r="B293" s="9">
        <v>601</v>
      </c>
      <c r="C293" s="11" t="s">
        <v>55</v>
      </c>
      <c r="D293" s="10" t="s">
        <v>44</v>
      </c>
      <c r="E293" s="11" t="s">
        <v>140</v>
      </c>
      <c r="F293" s="11" t="s">
        <v>17</v>
      </c>
      <c r="G293" s="11" t="s">
        <v>93</v>
      </c>
      <c r="H293" s="10" t="s">
        <v>446</v>
      </c>
      <c r="I293" s="10" t="s">
        <v>19</v>
      </c>
      <c r="J293" s="152">
        <f t="shared" si="46"/>
        <v>350</v>
      </c>
      <c r="K293" s="152">
        <f t="shared" si="46"/>
        <v>340</v>
      </c>
      <c r="L293" s="152">
        <f t="shared" si="46"/>
        <v>0</v>
      </c>
      <c r="M293" s="203">
        <f t="shared" si="43"/>
        <v>0</v>
      </c>
    </row>
    <row r="294" spans="1:13" s="15" customFormat="1" ht="37.5" x14ac:dyDescent="0.3">
      <c r="A294" s="33" t="s">
        <v>35</v>
      </c>
      <c r="B294" s="9">
        <v>601</v>
      </c>
      <c r="C294" s="11" t="s">
        <v>55</v>
      </c>
      <c r="D294" s="10" t="s">
        <v>44</v>
      </c>
      <c r="E294" s="11" t="s">
        <v>140</v>
      </c>
      <c r="F294" s="11" t="s">
        <v>17</v>
      </c>
      <c r="G294" s="11" t="s">
        <v>93</v>
      </c>
      <c r="H294" s="10" t="s">
        <v>446</v>
      </c>
      <c r="I294" s="10" t="s">
        <v>36</v>
      </c>
      <c r="J294" s="152">
        <v>350</v>
      </c>
      <c r="K294" s="152">
        <v>340</v>
      </c>
      <c r="L294" s="152">
        <v>0</v>
      </c>
      <c r="M294" s="203">
        <f t="shared" si="43"/>
        <v>0</v>
      </c>
    </row>
    <row r="295" spans="1:13" s="15" customFormat="1" x14ac:dyDescent="0.3">
      <c r="A295" s="34" t="s">
        <v>157</v>
      </c>
      <c r="B295" s="6">
        <v>601</v>
      </c>
      <c r="C295" s="8" t="s">
        <v>55</v>
      </c>
      <c r="D295" s="7" t="s">
        <v>24</v>
      </c>
      <c r="E295" s="8" t="s">
        <v>16</v>
      </c>
      <c r="F295" s="8" t="s">
        <v>17</v>
      </c>
      <c r="G295" s="8" t="s">
        <v>16</v>
      </c>
      <c r="H295" s="7" t="s">
        <v>18</v>
      </c>
      <c r="I295" s="7" t="s">
        <v>19</v>
      </c>
      <c r="J295" s="173">
        <f t="shared" ref="J295:L298" si="47">J296</f>
        <v>50</v>
      </c>
      <c r="K295" s="173">
        <f t="shared" si="47"/>
        <v>50</v>
      </c>
      <c r="L295" s="173">
        <f t="shared" si="47"/>
        <v>0</v>
      </c>
      <c r="M295" s="202">
        <f t="shared" si="43"/>
        <v>0</v>
      </c>
    </row>
    <row r="296" spans="1:13" s="15" customFormat="1" ht="56.25" x14ac:dyDescent="0.3">
      <c r="A296" s="48" t="s">
        <v>348</v>
      </c>
      <c r="B296" s="9">
        <v>601</v>
      </c>
      <c r="C296" s="11" t="s">
        <v>55</v>
      </c>
      <c r="D296" s="10" t="s">
        <v>24</v>
      </c>
      <c r="E296" s="11" t="s">
        <v>93</v>
      </c>
      <c r="F296" s="11" t="s">
        <v>17</v>
      </c>
      <c r="G296" s="11" t="s">
        <v>16</v>
      </c>
      <c r="H296" s="10" t="s">
        <v>18</v>
      </c>
      <c r="I296" s="10" t="s">
        <v>19</v>
      </c>
      <c r="J296" s="152">
        <f t="shared" si="47"/>
        <v>50</v>
      </c>
      <c r="K296" s="152">
        <f t="shared" si="47"/>
        <v>50</v>
      </c>
      <c r="L296" s="152">
        <f t="shared" si="47"/>
        <v>0</v>
      </c>
      <c r="M296" s="203">
        <f t="shared" si="43"/>
        <v>0</v>
      </c>
    </row>
    <row r="297" spans="1:13" s="15" customFormat="1" ht="56.25" x14ac:dyDescent="0.3">
      <c r="A297" s="33" t="s">
        <v>447</v>
      </c>
      <c r="B297" s="9">
        <v>601</v>
      </c>
      <c r="C297" s="11" t="s">
        <v>55</v>
      </c>
      <c r="D297" s="10" t="s">
        <v>24</v>
      </c>
      <c r="E297" s="11" t="s">
        <v>93</v>
      </c>
      <c r="F297" s="11" t="s">
        <v>17</v>
      </c>
      <c r="G297" s="11" t="s">
        <v>93</v>
      </c>
      <c r="H297" s="10" t="s">
        <v>18</v>
      </c>
      <c r="I297" s="10" t="s">
        <v>19</v>
      </c>
      <c r="J297" s="152">
        <f t="shared" si="47"/>
        <v>50</v>
      </c>
      <c r="K297" s="152">
        <f t="shared" si="47"/>
        <v>50</v>
      </c>
      <c r="L297" s="152">
        <f t="shared" si="47"/>
        <v>0</v>
      </c>
      <c r="M297" s="203">
        <f t="shared" si="43"/>
        <v>0</v>
      </c>
    </row>
    <row r="298" spans="1:13" s="15" customFormat="1" ht="56.25" x14ac:dyDescent="0.3">
      <c r="A298" s="33" t="s">
        <v>448</v>
      </c>
      <c r="B298" s="9">
        <v>601</v>
      </c>
      <c r="C298" s="11" t="s">
        <v>55</v>
      </c>
      <c r="D298" s="10" t="s">
        <v>24</v>
      </c>
      <c r="E298" s="11" t="s">
        <v>93</v>
      </c>
      <c r="F298" s="11" t="s">
        <v>17</v>
      </c>
      <c r="G298" s="11" t="s">
        <v>93</v>
      </c>
      <c r="H298" s="10" t="s">
        <v>446</v>
      </c>
      <c r="I298" s="10" t="s">
        <v>19</v>
      </c>
      <c r="J298" s="152">
        <f t="shared" si="47"/>
        <v>50</v>
      </c>
      <c r="K298" s="152">
        <f t="shared" si="47"/>
        <v>50</v>
      </c>
      <c r="L298" s="152">
        <f t="shared" si="47"/>
        <v>0</v>
      </c>
      <c r="M298" s="203">
        <f t="shared" si="43"/>
        <v>0</v>
      </c>
    </row>
    <row r="299" spans="1:13" s="15" customFormat="1" ht="37.5" x14ac:dyDescent="0.3">
      <c r="A299" s="33" t="s">
        <v>35</v>
      </c>
      <c r="B299" s="9">
        <v>601</v>
      </c>
      <c r="C299" s="11" t="s">
        <v>55</v>
      </c>
      <c r="D299" s="10" t="s">
        <v>24</v>
      </c>
      <c r="E299" s="11" t="s">
        <v>93</v>
      </c>
      <c r="F299" s="11" t="s">
        <v>17</v>
      </c>
      <c r="G299" s="11" t="s">
        <v>93</v>
      </c>
      <c r="H299" s="10" t="s">
        <v>446</v>
      </c>
      <c r="I299" s="10" t="s">
        <v>36</v>
      </c>
      <c r="J299" s="152">
        <v>50</v>
      </c>
      <c r="K299" s="152">
        <v>50</v>
      </c>
      <c r="L299" s="152">
        <v>0</v>
      </c>
      <c r="M299" s="203">
        <f t="shared" si="43"/>
        <v>0</v>
      </c>
    </row>
    <row r="300" spans="1:13" ht="37.5" x14ac:dyDescent="0.3">
      <c r="A300" s="48" t="s">
        <v>232</v>
      </c>
      <c r="B300" s="8" t="s">
        <v>210</v>
      </c>
      <c r="C300" s="13" t="s">
        <v>55</v>
      </c>
      <c r="D300" s="37" t="s">
        <v>70</v>
      </c>
      <c r="E300" s="8" t="s">
        <v>16</v>
      </c>
      <c r="F300" s="8" t="s">
        <v>17</v>
      </c>
      <c r="G300" s="8" t="s">
        <v>16</v>
      </c>
      <c r="H300" s="7" t="s">
        <v>18</v>
      </c>
      <c r="I300" s="8" t="s">
        <v>19</v>
      </c>
      <c r="J300" s="173">
        <f>J301</f>
        <v>80</v>
      </c>
      <c r="K300" s="173">
        <f>K301</f>
        <v>80</v>
      </c>
      <c r="L300" s="173">
        <f>L301</f>
        <v>0</v>
      </c>
      <c r="M300" s="202">
        <f t="shared" si="43"/>
        <v>0</v>
      </c>
    </row>
    <row r="301" spans="1:13" ht="75" x14ac:dyDescent="0.3">
      <c r="A301" s="42" t="s">
        <v>254</v>
      </c>
      <c r="B301" s="11" t="s">
        <v>210</v>
      </c>
      <c r="C301" s="14" t="s">
        <v>55</v>
      </c>
      <c r="D301" s="27" t="s">
        <v>70</v>
      </c>
      <c r="E301" s="11" t="s">
        <v>141</v>
      </c>
      <c r="F301" s="11" t="s">
        <v>17</v>
      </c>
      <c r="G301" s="11" t="s">
        <v>16</v>
      </c>
      <c r="H301" s="10" t="s">
        <v>18</v>
      </c>
      <c r="I301" s="11" t="s">
        <v>19</v>
      </c>
      <c r="J301" s="152">
        <f>J302+J305</f>
        <v>80</v>
      </c>
      <c r="K301" s="152">
        <f>K302+K305</f>
        <v>80</v>
      </c>
      <c r="L301" s="152">
        <f>L302+L305</f>
        <v>0</v>
      </c>
      <c r="M301" s="203">
        <f t="shared" si="43"/>
        <v>0</v>
      </c>
    </row>
    <row r="302" spans="1:13" ht="56.25" x14ac:dyDescent="0.3">
      <c r="A302" s="65" t="s">
        <v>381</v>
      </c>
      <c r="B302" s="11" t="s">
        <v>210</v>
      </c>
      <c r="C302" s="14" t="s">
        <v>55</v>
      </c>
      <c r="D302" s="27" t="s">
        <v>70</v>
      </c>
      <c r="E302" s="11" t="s">
        <v>141</v>
      </c>
      <c r="F302" s="11" t="s">
        <v>17</v>
      </c>
      <c r="G302" s="11" t="s">
        <v>21</v>
      </c>
      <c r="H302" s="10" t="s">
        <v>18</v>
      </c>
      <c r="I302" s="11" t="s">
        <v>19</v>
      </c>
      <c r="J302" s="152">
        <f t="shared" ref="J302:L303" si="48">J303</f>
        <v>40</v>
      </c>
      <c r="K302" s="152">
        <f t="shared" si="48"/>
        <v>40</v>
      </c>
      <c r="L302" s="152">
        <f t="shared" si="48"/>
        <v>0</v>
      </c>
      <c r="M302" s="203">
        <f t="shared" si="43"/>
        <v>0</v>
      </c>
    </row>
    <row r="303" spans="1:13" ht="37.5" x14ac:dyDescent="0.3">
      <c r="A303" s="39" t="s">
        <v>68</v>
      </c>
      <c r="B303" s="11" t="s">
        <v>210</v>
      </c>
      <c r="C303" s="14" t="s">
        <v>55</v>
      </c>
      <c r="D303" s="27" t="s">
        <v>70</v>
      </c>
      <c r="E303" s="11" t="s">
        <v>141</v>
      </c>
      <c r="F303" s="11" t="s">
        <v>17</v>
      </c>
      <c r="G303" s="11" t="s">
        <v>21</v>
      </c>
      <c r="H303" s="10" t="s">
        <v>69</v>
      </c>
      <c r="I303" s="11" t="s">
        <v>19</v>
      </c>
      <c r="J303" s="152">
        <f t="shared" si="48"/>
        <v>40</v>
      </c>
      <c r="K303" s="152">
        <f t="shared" si="48"/>
        <v>40</v>
      </c>
      <c r="L303" s="152">
        <f t="shared" si="48"/>
        <v>0</v>
      </c>
      <c r="M303" s="203">
        <f t="shared" si="43"/>
        <v>0</v>
      </c>
    </row>
    <row r="304" spans="1:13" ht="37.5" x14ac:dyDescent="0.3">
      <c r="A304" s="33" t="s">
        <v>35</v>
      </c>
      <c r="B304" s="11" t="s">
        <v>210</v>
      </c>
      <c r="C304" s="14" t="s">
        <v>55</v>
      </c>
      <c r="D304" s="27" t="s">
        <v>70</v>
      </c>
      <c r="E304" s="11" t="s">
        <v>141</v>
      </c>
      <c r="F304" s="11" t="s">
        <v>17</v>
      </c>
      <c r="G304" s="11" t="s">
        <v>21</v>
      </c>
      <c r="H304" s="10" t="s">
        <v>69</v>
      </c>
      <c r="I304" s="11" t="s">
        <v>36</v>
      </c>
      <c r="J304" s="152">
        <v>40</v>
      </c>
      <c r="K304" s="152">
        <v>40</v>
      </c>
      <c r="L304" s="152">
        <v>0</v>
      </c>
      <c r="M304" s="203">
        <f t="shared" si="43"/>
        <v>0</v>
      </c>
    </row>
    <row r="305" spans="1:13" ht="56.25" x14ac:dyDescent="0.3">
      <c r="A305" s="65" t="s">
        <v>382</v>
      </c>
      <c r="B305" s="11" t="s">
        <v>210</v>
      </c>
      <c r="C305" s="14" t="s">
        <v>55</v>
      </c>
      <c r="D305" s="27" t="s">
        <v>70</v>
      </c>
      <c r="E305" s="11" t="s">
        <v>141</v>
      </c>
      <c r="F305" s="11" t="s">
        <v>17</v>
      </c>
      <c r="G305" s="11" t="s">
        <v>24</v>
      </c>
      <c r="H305" s="10" t="s">
        <v>18</v>
      </c>
      <c r="I305" s="11" t="s">
        <v>19</v>
      </c>
      <c r="J305" s="152">
        <f t="shared" ref="J305:L306" si="49">J306</f>
        <v>40</v>
      </c>
      <c r="K305" s="152">
        <f t="shared" si="49"/>
        <v>40</v>
      </c>
      <c r="L305" s="152">
        <f t="shared" si="49"/>
        <v>0</v>
      </c>
      <c r="M305" s="203">
        <f t="shared" si="43"/>
        <v>0</v>
      </c>
    </row>
    <row r="306" spans="1:13" ht="37.5" x14ac:dyDescent="0.3">
      <c r="A306" s="39" t="s">
        <v>68</v>
      </c>
      <c r="B306" s="11" t="s">
        <v>210</v>
      </c>
      <c r="C306" s="14" t="s">
        <v>55</v>
      </c>
      <c r="D306" s="27" t="s">
        <v>70</v>
      </c>
      <c r="E306" s="11" t="s">
        <v>141</v>
      </c>
      <c r="F306" s="11" t="s">
        <v>17</v>
      </c>
      <c r="G306" s="11" t="s">
        <v>24</v>
      </c>
      <c r="H306" s="10" t="s">
        <v>69</v>
      </c>
      <c r="I306" s="11" t="s">
        <v>19</v>
      </c>
      <c r="J306" s="152">
        <f t="shared" si="49"/>
        <v>40</v>
      </c>
      <c r="K306" s="152">
        <f t="shared" si="49"/>
        <v>40</v>
      </c>
      <c r="L306" s="152">
        <f t="shared" si="49"/>
        <v>0</v>
      </c>
      <c r="M306" s="203">
        <f t="shared" si="43"/>
        <v>0</v>
      </c>
    </row>
    <row r="307" spans="1:13" ht="37.5" x14ac:dyDescent="0.3">
      <c r="A307" s="33" t="s">
        <v>35</v>
      </c>
      <c r="B307" s="11" t="s">
        <v>210</v>
      </c>
      <c r="C307" s="14" t="s">
        <v>55</v>
      </c>
      <c r="D307" s="27" t="s">
        <v>70</v>
      </c>
      <c r="E307" s="11" t="s">
        <v>141</v>
      </c>
      <c r="F307" s="11" t="s">
        <v>17</v>
      </c>
      <c r="G307" s="11" t="s">
        <v>24</v>
      </c>
      <c r="H307" s="10" t="s">
        <v>69</v>
      </c>
      <c r="I307" s="11" t="s">
        <v>36</v>
      </c>
      <c r="J307" s="152">
        <v>40</v>
      </c>
      <c r="K307" s="152">
        <v>40</v>
      </c>
      <c r="L307" s="152">
        <v>0</v>
      </c>
      <c r="M307" s="203">
        <f t="shared" si="43"/>
        <v>0</v>
      </c>
    </row>
    <row r="308" spans="1:13" x14ac:dyDescent="0.3">
      <c r="A308" s="66" t="s">
        <v>179</v>
      </c>
      <c r="B308" s="8" t="s">
        <v>210</v>
      </c>
      <c r="C308" s="13" t="s">
        <v>117</v>
      </c>
      <c r="D308" s="7" t="s">
        <v>16</v>
      </c>
      <c r="E308" s="8" t="s">
        <v>16</v>
      </c>
      <c r="F308" s="8" t="s">
        <v>17</v>
      </c>
      <c r="G308" s="8" t="s">
        <v>16</v>
      </c>
      <c r="H308" s="7" t="s">
        <v>18</v>
      </c>
      <c r="I308" s="8" t="s">
        <v>19</v>
      </c>
      <c r="J308" s="173">
        <f>J314+J309</f>
        <v>20</v>
      </c>
      <c r="K308" s="173">
        <f>K314+K309</f>
        <v>92</v>
      </c>
      <c r="L308" s="173">
        <f>L314+L309</f>
        <v>0</v>
      </c>
      <c r="M308" s="202">
        <f t="shared" si="43"/>
        <v>0</v>
      </c>
    </row>
    <row r="309" spans="1:13" x14ac:dyDescent="0.3">
      <c r="A309" s="71" t="s">
        <v>130</v>
      </c>
      <c r="B309" s="8" t="s">
        <v>210</v>
      </c>
      <c r="C309" s="13" t="s">
        <v>117</v>
      </c>
      <c r="D309" s="13" t="s">
        <v>21</v>
      </c>
      <c r="E309" s="8" t="s">
        <v>16</v>
      </c>
      <c r="F309" s="8" t="s">
        <v>17</v>
      </c>
      <c r="G309" s="8" t="s">
        <v>16</v>
      </c>
      <c r="H309" s="7" t="s">
        <v>18</v>
      </c>
      <c r="I309" s="8" t="s">
        <v>19</v>
      </c>
      <c r="J309" s="173">
        <f t="shared" ref="J309:L312" si="50">J310</f>
        <v>0</v>
      </c>
      <c r="K309" s="173">
        <f t="shared" si="50"/>
        <v>72</v>
      </c>
      <c r="L309" s="173">
        <f t="shared" si="50"/>
        <v>0</v>
      </c>
      <c r="M309" s="202">
        <f t="shared" si="43"/>
        <v>0</v>
      </c>
    </row>
    <row r="310" spans="1:13" ht="56.25" x14ac:dyDescent="0.3">
      <c r="A310" s="48" t="s">
        <v>348</v>
      </c>
      <c r="B310" s="11" t="s">
        <v>210</v>
      </c>
      <c r="C310" s="14" t="s">
        <v>117</v>
      </c>
      <c r="D310" s="14" t="s">
        <v>21</v>
      </c>
      <c r="E310" s="11" t="s">
        <v>93</v>
      </c>
      <c r="F310" s="11" t="s">
        <v>17</v>
      </c>
      <c r="G310" s="11" t="s">
        <v>16</v>
      </c>
      <c r="H310" s="10" t="s">
        <v>18</v>
      </c>
      <c r="I310" s="11" t="s">
        <v>19</v>
      </c>
      <c r="J310" s="152">
        <f t="shared" si="50"/>
        <v>0</v>
      </c>
      <c r="K310" s="152">
        <f t="shared" si="50"/>
        <v>72</v>
      </c>
      <c r="L310" s="152">
        <f t="shared" si="50"/>
        <v>0</v>
      </c>
      <c r="M310" s="203">
        <f t="shared" si="43"/>
        <v>0</v>
      </c>
    </row>
    <row r="311" spans="1:13" ht="56.25" x14ac:dyDescent="0.3">
      <c r="A311" s="33" t="s">
        <v>447</v>
      </c>
      <c r="B311" s="9">
        <v>601</v>
      </c>
      <c r="C311" s="14" t="s">
        <v>117</v>
      </c>
      <c r="D311" s="14" t="s">
        <v>21</v>
      </c>
      <c r="E311" s="11" t="s">
        <v>93</v>
      </c>
      <c r="F311" s="11" t="s">
        <v>17</v>
      </c>
      <c r="G311" s="11" t="s">
        <v>93</v>
      </c>
      <c r="H311" s="10" t="s">
        <v>18</v>
      </c>
      <c r="I311" s="10" t="s">
        <v>19</v>
      </c>
      <c r="J311" s="152">
        <f t="shared" si="50"/>
        <v>0</v>
      </c>
      <c r="K311" s="152">
        <f t="shared" si="50"/>
        <v>72</v>
      </c>
      <c r="L311" s="152">
        <f t="shared" si="50"/>
        <v>0</v>
      </c>
      <c r="M311" s="203">
        <f t="shared" si="43"/>
        <v>0</v>
      </c>
    </row>
    <row r="312" spans="1:13" ht="56.25" x14ac:dyDescent="0.3">
      <c r="A312" s="33" t="s">
        <v>448</v>
      </c>
      <c r="B312" s="9">
        <v>601</v>
      </c>
      <c r="C312" s="14" t="s">
        <v>117</v>
      </c>
      <c r="D312" s="14" t="s">
        <v>21</v>
      </c>
      <c r="E312" s="11" t="s">
        <v>93</v>
      </c>
      <c r="F312" s="11" t="s">
        <v>17</v>
      </c>
      <c r="G312" s="11" t="s">
        <v>93</v>
      </c>
      <c r="H312" s="10" t="s">
        <v>446</v>
      </c>
      <c r="I312" s="10" t="s">
        <v>19</v>
      </c>
      <c r="J312" s="152">
        <f t="shared" si="50"/>
        <v>0</v>
      </c>
      <c r="K312" s="152">
        <f t="shared" si="50"/>
        <v>72</v>
      </c>
      <c r="L312" s="152">
        <f t="shared" si="50"/>
        <v>0</v>
      </c>
      <c r="M312" s="203">
        <f t="shared" si="43"/>
        <v>0</v>
      </c>
    </row>
    <row r="313" spans="1:13" ht="37.5" x14ac:dyDescent="0.3">
      <c r="A313" s="33" t="s">
        <v>35</v>
      </c>
      <c r="B313" s="9">
        <v>601</v>
      </c>
      <c r="C313" s="14" t="s">
        <v>117</v>
      </c>
      <c r="D313" s="14" t="s">
        <v>21</v>
      </c>
      <c r="E313" s="11" t="s">
        <v>93</v>
      </c>
      <c r="F313" s="11" t="s">
        <v>17</v>
      </c>
      <c r="G313" s="11" t="s">
        <v>93</v>
      </c>
      <c r="H313" s="10" t="s">
        <v>446</v>
      </c>
      <c r="I313" s="10" t="s">
        <v>36</v>
      </c>
      <c r="J313" s="152">
        <v>0</v>
      </c>
      <c r="K313" s="152">
        <v>72</v>
      </c>
      <c r="L313" s="152">
        <v>0</v>
      </c>
      <c r="M313" s="203">
        <f t="shared" si="43"/>
        <v>0</v>
      </c>
    </row>
    <row r="314" spans="1:13" x14ac:dyDescent="0.3">
      <c r="A314" s="34" t="s">
        <v>304</v>
      </c>
      <c r="B314" s="8" t="s">
        <v>210</v>
      </c>
      <c r="C314" s="7" t="s">
        <v>117</v>
      </c>
      <c r="D314" s="7" t="s">
        <v>54</v>
      </c>
      <c r="E314" s="13" t="s">
        <v>16</v>
      </c>
      <c r="F314" s="8" t="s">
        <v>17</v>
      </c>
      <c r="G314" s="8" t="s">
        <v>16</v>
      </c>
      <c r="H314" s="7" t="s">
        <v>18</v>
      </c>
      <c r="I314" s="8" t="s">
        <v>19</v>
      </c>
      <c r="J314" s="173">
        <f t="shared" ref="J314:L316" si="51">J315</f>
        <v>20</v>
      </c>
      <c r="K314" s="173">
        <f t="shared" si="51"/>
        <v>20</v>
      </c>
      <c r="L314" s="173">
        <f t="shared" si="51"/>
        <v>0</v>
      </c>
      <c r="M314" s="202">
        <f t="shared" si="43"/>
        <v>0</v>
      </c>
    </row>
    <row r="315" spans="1:13" ht="75" x14ac:dyDescent="0.3">
      <c r="A315" s="48" t="s">
        <v>383</v>
      </c>
      <c r="B315" s="11" t="s">
        <v>210</v>
      </c>
      <c r="C315" s="14" t="s">
        <v>117</v>
      </c>
      <c r="D315" s="14" t="s">
        <v>54</v>
      </c>
      <c r="E315" s="11" t="s">
        <v>331</v>
      </c>
      <c r="F315" s="11" t="s">
        <v>17</v>
      </c>
      <c r="G315" s="11" t="s">
        <v>16</v>
      </c>
      <c r="H315" s="10" t="s">
        <v>18</v>
      </c>
      <c r="I315" s="11" t="s">
        <v>19</v>
      </c>
      <c r="J315" s="152">
        <f t="shared" si="51"/>
        <v>20</v>
      </c>
      <c r="K315" s="152">
        <f t="shared" si="51"/>
        <v>20</v>
      </c>
      <c r="L315" s="152">
        <f t="shared" si="51"/>
        <v>0</v>
      </c>
      <c r="M315" s="203">
        <f t="shared" si="43"/>
        <v>0</v>
      </c>
    </row>
    <row r="316" spans="1:13" ht="75" x14ac:dyDescent="0.3">
      <c r="A316" s="48" t="s">
        <v>333</v>
      </c>
      <c r="B316" s="11" t="s">
        <v>210</v>
      </c>
      <c r="C316" s="14" t="s">
        <v>117</v>
      </c>
      <c r="D316" s="14" t="s">
        <v>54</v>
      </c>
      <c r="E316" s="11" t="s">
        <v>331</v>
      </c>
      <c r="F316" s="11" t="s">
        <v>17</v>
      </c>
      <c r="G316" s="11" t="s">
        <v>16</v>
      </c>
      <c r="H316" s="10" t="s">
        <v>335</v>
      </c>
      <c r="I316" s="11" t="s">
        <v>19</v>
      </c>
      <c r="J316" s="152">
        <f t="shared" si="51"/>
        <v>20</v>
      </c>
      <c r="K316" s="152">
        <f t="shared" si="51"/>
        <v>20</v>
      </c>
      <c r="L316" s="152">
        <f t="shared" si="51"/>
        <v>0</v>
      </c>
      <c r="M316" s="203">
        <f t="shared" si="43"/>
        <v>0</v>
      </c>
    </row>
    <row r="317" spans="1:13" ht="56.25" x14ac:dyDescent="0.3">
      <c r="A317" s="48" t="s">
        <v>107</v>
      </c>
      <c r="B317" s="11" t="s">
        <v>210</v>
      </c>
      <c r="C317" s="14" t="s">
        <v>117</v>
      </c>
      <c r="D317" s="14" t="s">
        <v>54</v>
      </c>
      <c r="E317" s="11" t="s">
        <v>331</v>
      </c>
      <c r="F317" s="11" t="s">
        <v>17</v>
      </c>
      <c r="G317" s="11" t="s">
        <v>16</v>
      </c>
      <c r="H317" s="10" t="s">
        <v>335</v>
      </c>
      <c r="I317" s="11" t="s">
        <v>108</v>
      </c>
      <c r="J317" s="152">
        <v>20</v>
      </c>
      <c r="K317" s="152">
        <v>20</v>
      </c>
      <c r="L317" s="152">
        <v>0</v>
      </c>
      <c r="M317" s="203">
        <f t="shared" si="43"/>
        <v>0</v>
      </c>
    </row>
    <row r="318" spans="1:13" x14ac:dyDescent="0.3">
      <c r="A318" s="44" t="s">
        <v>114</v>
      </c>
      <c r="B318" s="16">
        <v>601</v>
      </c>
      <c r="C318" s="7" t="s">
        <v>93</v>
      </c>
      <c r="D318" s="7" t="s">
        <v>16</v>
      </c>
      <c r="E318" s="8" t="s">
        <v>16</v>
      </c>
      <c r="F318" s="8" t="s">
        <v>17</v>
      </c>
      <c r="G318" s="8" t="s">
        <v>16</v>
      </c>
      <c r="H318" s="7" t="s">
        <v>18</v>
      </c>
      <c r="I318" s="8" t="s">
        <v>19</v>
      </c>
      <c r="J318" s="173">
        <f>J319</f>
        <v>22450.73</v>
      </c>
      <c r="K318" s="173">
        <f>K319</f>
        <v>22590.899999999998</v>
      </c>
      <c r="L318" s="173">
        <f>L319</f>
        <v>4425.58</v>
      </c>
      <c r="M318" s="202">
        <f t="shared" si="43"/>
        <v>19.590100438672213</v>
      </c>
    </row>
    <row r="319" spans="1:13" x14ac:dyDescent="0.3">
      <c r="A319" s="42" t="s">
        <v>92</v>
      </c>
      <c r="B319" s="9">
        <v>601</v>
      </c>
      <c r="C319" s="12">
        <v>10</v>
      </c>
      <c r="D319" s="14" t="s">
        <v>54</v>
      </c>
      <c r="E319" s="11" t="s">
        <v>16</v>
      </c>
      <c r="F319" s="11" t="s">
        <v>17</v>
      </c>
      <c r="G319" s="11" t="s">
        <v>16</v>
      </c>
      <c r="H319" s="10" t="s">
        <v>18</v>
      </c>
      <c r="I319" s="11" t="s">
        <v>19</v>
      </c>
      <c r="J319" s="152">
        <f>J320+J324</f>
        <v>22450.73</v>
      </c>
      <c r="K319" s="152">
        <f>K320+K324</f>
        <v>22590.899999999998</v>
      </c>
      <c r="L319" s="152">
        <f>L320+L324</f>
        <v>4425.58</v>
      </c>
      <c r="M319" s="203">
        <f t="shared" si="43"/>
        <v>19.590100438672213</v>
      </c>
    </row>
    <row r="320" spans="1:13" ht="75" x14ac:dyDescent="0.3">
      <c r="A320" s="33" t="s">
        <v>353</v>
      </c>
      <c r="B320" s="9">
        <v>601</v>
      </c>
      <c r="C320" s="12">
        <v>10</v>
      </c>
      <c r="D320" s="14" t="s">
        <v>54</v>
      </c>
      <c r="E320" s="11" t="s">
        <v>55</v>
      </c>
      <c r="F320" s="11" t="s">
        <v>17</v>
      </c>
      <c r="G320" s="11" t="s">
        <v>16</v>
      </c>
      <c r="H320" s="10" t="s">
        <v>18</v>
      </c>
      <c r="I320" s="11" t="s">
        <v>19</v>
      </c>
      <c r="J320" s="152">
        <f t="shared" ref="J320:L320" si="52">J321</f>
        <v>0</v>
      </c>
      <c r="K320" s="152">
        <f t="shared" si="52"/>
        <v>140.16999999999999</v>
      </c>
      <c r="L320" s="152">
        <f t="shared" si="52"/>
        <v>0</v>
      </c>
      <c r="M320" s="203">
        <f t="shared" si="43"/>
        <v>0</v>
      </c>
    </row>
    <row r="321" spans="1:13" ht="37.5" x14ac:dyDescent="0.3">
      <c r="A321" s="33" t="s">
        <v>224</v>
      </c>
      <c r="B321" s="9">
        <v>601</v>
      </c>
      <c r="C321" s="12">
        <v>10</v>
      </c>
      <c r="D321" s="14" t="s">
        <v>54</v>
      </c>
      <c r="E321" s="11" t="s">
        <v>55</v>
      </c>
      <c r="F321" s="11" t="s">
        <v>10</v>
      </c>
      <c r="G321" s="11" t="s">
        <v>16</v>
      </c>
      <c r="H321" s="10" t="s">
        <v>18</v>
      </c>
      <c r="I321" s="11" t="s">
        <v>19</v>
      </c>
      <c r="J321" s="152">
        <f t="shared" ref="J321:L322" si="53">J322</f>
        <v>0</v>
      </c>
      <c r="K321" s="152">
        <f t="shared" si="53"/>
        <v>140.16999999999999</v>
      </c>
      <c r="L321" s="152">
        <f t="shared" si="53"/>
        <v>0</v>
      </c>
      <c r="M321" s="203">
        <f t="shared" si="43"/>
        <v>0</v>
      </c>
    </row>
    <row r="322" spans="1:13" ht="56.25" x14ac:dyDescent="0.3">
      <c r="A322" s="64" t="s">
        <v>408</v>
      </c>
      <c r="B322" s="9">
        <v>601</v>
      </c>
      <c r="C322" s="12">
        <v>10</v>
      </c>
      <c r="D322" s="14" t="s">
        <v>54</v>
      </c>
      <c r="E322" s="11" t="s">
        <v>55</v>
      </c>
      <c r="F322" s="11" t="s">
        <v>10</v>
      </c>
      <c r="G322" s="11" t="s">
        <v>16</v>
      </c>
      <c r="H322" s="10" t="s">
        <v>424</v>
      </c>
      <c r="I322" s="11" t="s">
        <v>19</v>
      </c>
      <c r="J322" s="152">
        <f t="shared" si="53"/>
        <v>0</v>
      </c>
      <c r="K322" s="152">
        <f t="shared" si="53"/>
        <v>140.16999999999999</v>
      </c>
      <c r="L322" s="152">
        <f t="shared" si="53"/>
        <v>0</v>
      </c>
      <c r="M322" s="203">
        <f t="shared" si="43"/>
        <v>0</v>
      </c>
    </row>
    <row r="323" spans="1:13" x14ac:dyDescent="0.3">
      <c r="A323" s="33" t="s">
        <v>42</v>
      </c>
      <c r="B323" s="9">
        <v>601</v>
      </c>
      <c r="C323" s="12">
        <v>10</v>
      </c>
      <c r="D323" s="14" t="s">
        <v>54</v>
      </c>
      <c r="E323" s="11" t="s">
        <v>55</v>
      </c>
      <c r="F323" s="11" t="s">
        <v>10</v>
      </c>
      <c r="G323" s="11" t="s">
        <v>16</v>
      </c>
      <c r="H323" s="10" t="s">
        <v>424</v>
      </c>
      <c r="I323" s="11" t="s">
        <v>94</v>
      </c>
      <c r="J323" s="152">
        <v>0</v>
      </c>
      <c r="K323" s="152">
        <v>140.16999999999999</v>
      </c>
      <c r="L323" s="152">
        <v>0</v>
      </c>
      <c r="M323" s="203">
        <f t="shared" si="43"/>
        <v>0</v>
      </c>
    </row>
    <row r="324" spans="1:13" ht="56.25" x14ac:dyDescent="0.3">
      <c r="A324" s="42" t="s">
        <v>255</v>
      </c>
      <c r="B324" s="9">
        <v>601</v>
      </c>
      <c r="C324" s="10" t="s">
        <v>93</v>
      </c>
      <c r="D324" s="10" t="s">
        <v>54</v>
      </c>
      <c r="E324" s="14" t="s">
        <v>140</v>
      </c>
      <c r="F324" s="11" t="s">
        <v>17</v>
      </c>
      <c r="G324" s="11" t="s">
        <v>16</v>
      </c>
      <c r="H324" s="10" t="s">
        <v>18</v>
      </c>
      <c r="I324" s="11" t="s">
        <v>19</v>
      </c>
      <c r="J324" s="152">
        <f>J325</f>
        <v>22450.73</v>
      </c>
      <c r="K324" s="152">
        <f>K325</f>
        <v>22450.73</v>
      </c>
      <c r="L324" s="152">
        <f>L325</f>
        <v>4425.58</v>
      </c>
      <c r="M324" s="203">
        <f t="shared" si="43"/>
        <v>19.712410242339558</v>
      </c>
    </row>
    <row r="325" spans="1:13" ht="37.5" x14ac:dyDescent="0.3">
      <c r="A325" s="42" t="s">
        <v>256</v>
      </c>
      <c r="B325" s="9">
        <v>601</v>
      </c>
      <c r="C325" s="10" t="s">
        <v>93</v>
      </c>
      <c r="D325" s="10" t="s">
        <v>54</v>
      </c>
      <c r="E325" s="14" t="s">
        <v>140</v>
      </c>
      <c r="F325" s="11" t="s">
        <v>17</v>
      </c>
      <c r="G325" s="11" t="s">
        <v>100</v>
      </c>
      <c r="H325" s="10" t="s">
        <v>18</v>
      </c>
      <c r="I325" s="11" t="s">
        <v>19</v>
      </c>
      <c r="J325" s="152">
        <f>J330+J326+J328</f>
        <v>22450.73</v>
      </c>
      <c r="K325" s="152">
        <f>K330+K326+K328</f>
        <v>22450.73</v>
      </c>
      <c r="L325" s="152">
        <f>L330+L326+L328</f>
        <v>4425.58</v>
      </c>
      <c r="M325" s="203">
        <f t="shared" si="43"/>
        <v>19.712410242339558</v>
      </c>
    </row>
    <row r="326" spans="1:13" ht="37.5" x14ac:dyDescent="0.3">
      <c r="A326" s="42" t="s">
        <v>177</v>
      </c>
      <c r="B326" s="9">
        <v>601</v>
      </c>
      <c r="C326" s="10" t="s">
        <v>93</v>
      </c>
      <c r="D326" s="10" t="s">
        <v>54</v>
      </c>
      <c r="E326" s="14" t="s">
        <v>140</v>
      </c>
      <c r="F326" s="11" t="s">
        <v>17</v>
      </c>
      <c r="G326" s="11" t="s">
        <v>100</v>
      </c>
      <c r="H326" s="10" t="s">
        <v>197</v>
      </c>
      <c r="I326" s="11" t="s">
        <v>19</v>
      </c>
      <c r="J326" s="152">
        <f>J327</f>
        <v>9338.98</v>
      </c>
      <c r="K326" s="152">
        <f>K327</f>
        <v>9338.98</v>
      </c>
      <c r="L326" s="152">
        <f>L327</f>
        <v>1554.95</v>
      </c>
      <c r="M326" s="203">
        <f t="shared" si="43"/>
        <v>16.650105257747637</v>
      </c>
    </row>
    <row r="327" spans="1:13" x14ac:dyDescent="0.3">
      <c r="A327" s="42" t="s">
        <v>42</v>
      </c>
      <c r="B327" s="9">
        <v>601</v>
      </c>
      <c r="C327" s="10" t="s">
        <v>93</v>
      </c>
      <c r="D327" s="10" t="s">
        <v>54</v>
      </c>
      <c r="E327" s="14" t="s">
        <v>140</v>
      </c>
      <c r="F327" s="11" t="s">
        <v>17</v>
      </c>
      <c r="G327" s="11" t="s">
        <v>100</v>
      </c>
      <c r="H327" s="10" t="s">
        <v>197</v>
      </c>
      <c r="I327" s="11" t="s">
        <v>94</v>
      </c>
      <c r="J327" s="152">
        <v>9338.98</v>
      </c>
      <c r="K327" s="152">
        <v>9338.98</v>
      </c>
      <c r="L327" s="152">
        <v>1554.95</v>
      </c>
      <c r="M327" s="203">
        <f t="shared" si="43"/>
        <v>16.650105257747637</v>
      </c>
    </row>
    <row r="328" spans="1:13" ht="56.25" x14ac:dyDescent="0.3">
      <c r="A328" s="42" t="s">
        <v>176</v>
      </c>
      <c r="B328" s="9">
        <v>601</v>
      </c>
      <c r="C328" s="10" t="s">
        <v>93</v>
      </c>
      <c r="D328" s="10" t="s">
        <v>54</v>
      </c>
      <c r="E328" s="14" t="s">
        <v>140</v>
      </c>
      <c r="F328" s="11" t="s">
        <v>17</v>
      </c>
      <c r="G328" s="11" t="s">
        <v>100</v>
      </c>
      <c r="H328" s="10" t="s">
        <v>198</v>
      </c>
      <c r="I328" s="11" t="s">
        <v>19</v>
      </c>
      <c r="J328" s="152">
        <f>J329</f>
        <v>12811.75</v>
      </c>
      <c r="K328" s="152">
        <f>K329</f>
        <v>12811.75</v>
      </c>
      <c r="L328" s="152">
        <f>L329</f>
        <v>2870.63</v>
      </c>
      <c r="M328" s="203">
        <f t="shared" si="43"/>
        <v>22.406228657287254</v>
      </c>
    </row>
    <row r="329" spans="1:13" x14ac:dyDescent="0.3">
      <c r="A329" s="42" t="s">
        <v>42</v>
      </c>
      <c r="B329" s="9">
        <v>601</v>
      </c>
      <c r="C329" s="10" t="s">
        <v>93</v>
      </c>
      <c r="D329" s="10" t="s">
        <v>54</v>
      </c>
      <c r="E329" s="14" t="s">
        <v>140</v>
      </c>
      <c r="F329" s="11" t="s">
        <v>17</v>
      </c>
      <c r="G329" s="11" t="s">
        <v>100</v>
      </c>
      <c r="H329" s="10" t="s">
        <v>198</v>
      </c>
      <c r="I329" s="11" t="s">
        <v>94</v>
      </c>
      <c r="J329" s="152">
        <v>12811.75</v>
      </c>
      <c r="K329" s="152">
        <v>12811.75</v>
      </c>
      <c r="L329" s="152">
        <v>2870.63</v>
      </c>
      <c r="M329" s="203">
        <f t="shared" si="43"/>
        <v>22.406228657287254</v>
      </c>
    </row>
    <row r="330" spans="1:13" x14ac:dyDescent="0.3">
      <c r="A330" s="64" t="s">
        <v>174</v>
      </c>
      <c r="B330" s="9">
        <v>601</v>
      </c>
      <c r="C330" s="10" t="s">
        <v>93</v>
      </c>
      <c r="D330" s="10" t="s">
        <v>54</v>
      </c>
      <c r="E330" s="14" t="s">
        <v>140</v>
      </c>
      <c r="F330" s="11" t="s">
        <v>17</v>
      </c>
      <c r="G330" s="11" t="s">
        <v>100</v>
      </c>
      <c r="H330" s="10" t="s">
        <v>175</v>
      </c>
      <c r="I330" s="11" t="s">
        <v>19</v>
      </c>
      <c r="J330" s="152">
        <f>J331</f>
        <v>300</v>
      </c>
      <c r="K330" s="152">
        <f>K331</f>
        <v>300</v>
      </c>
      <c r="L330" s="152">
        <f>L331</f>
        <v>0</v>
      </c>
      <c r="M330" s="203">
        <f t="shared" si="43"/>
        <v>0</v>
      </c>
    </row>
    <row r="331" spans="1:13" x14ac:dyDescent="0.3">
      <c r="A331" s="42" t="s">
        <v>42</v>
      </c>
      <c r="B331" s="9">
        <v>601</v>
      </c>
      <c r="C331" s="10" t="s">
        <v>93</v>
      </c>
      <c r="D331" s="10" t="s">
        <v>54</v>
      </c>
      <c r="E331" s="14" t="s">
        <v>140</v>
      </c>
      <c r="F331" s="11" t="s">
        <v>17</v>
      </c>
      <c r="G331" s="11" t="s">
        <v>100</v>
      </c>
      <c r="H331" s="10" t="s">
        <v>175</v>
      </c>
      <c r="I331" s="11" t="s">
        <v>94</v>
      </c>
      <c r="J331" s="152">
        <v>300</v>
      </c>
      <c r="K331" s="152">
        <v>300</v>
      </c>
      <c r="L331" s="152">
        <v>0</v>
      </c>
      <c r="M331" s="203">
        <f t="shared" si="43"/>
        <v>0</v>
      </c>
    </row>
    <row r="332" spans="1:13" x14ac:dyDescent="0.3">
      <c r="A332" s="44" t="s">
        <v>95</v>
      </c>
      <c r="B332" s="9">
        <v>601</v>
      </c>
      <c r="C332" s="7" t="s">
        <v>96</v>
      </c>
      <c r="D332" s="7" t="s">
        <v>16</v>
      </c>
      <c r="E332" s="13" t="s">
        <v>16</v>
      </c>
      <c r="F332" s="8" t="s">
        <v>17</v>
      </c>
      <c r="G332" s="8" t="s">
        <v>16</v>
      </c>
      <c r="H332" s="7" t="s">
        <v>18</v>
      </c>
      <c r="I332" s="8" t="s">
        <v>19</v>
      </c>
      <c r="J332" s="173">
        <f t="shared" ref="J332:L333" si="54">J333</f>
        <v>55875.479999999996</v>
      </c>
      <c r="K332" s="173">
        <f t="shared" si="54"/>
        <v>65563.05</v>
      </c>
      <c r="L332" s="173">
        <f t="shared" si="54"/>
        <v>5548.17</v>
      </c>
      <c r="M332" s="202">
        <f t="shared" si="43"/>
        <v>8.4623427372582576</v>
      </c>
    </row>
    <row r="333" spans="1:13" x14ac:dyDescent="0.3">
      <c r="A333" s="42" t="s">
        <v>97</v>
      </c>
      <c r="B333" s="6">
        <v>601</v>
      </c>
      <c r="C333" s="16">
        <v>11</v>
      </c>
      <c r="D333" s="13" t="s">
        <v>44</v>
      </c>
      <c r="E333" s="13" t="s">
        <v>16</v>
      </c>
      <c r="F333" s="8" t="s">
        <v>17</v>
      </c>
      <c r="G333" s="8" t="s">
        <v>16</v>
      </c>
      <c r="H333" s="7" t="s">
        <v>18</v>
      </c>
      <c r="I333" s="8" t="s">
        <v>19</v>
      </c>
      <c r="J333" s="173">
        <f t="shared" si="54"/>
        <v>55875.479999999996</v>
      </c>
      <c r="K333" s="173">
        <f t="shared" si="54"/>
        <v>65563.05</v>
      </c>
      <c r="L333" s="173">
        <f t="shared" si="54"/>
        <v>5548.17</v>
      </c>
      <c r="M333" s="202">
        <f t="shared" si="43"/>
        <v>8.4623427372582576</v>
      </c>
    </row>
    <row r="334" spans="1:13" ht="75" x14ac:dyDescent="0.3">
      <c r="A334" s="42" t="s">
        <v>254</v>
      </c>
      <c r="B334" s="9">
        <v>601</v>
      </c>
      <c r="C334" s="11" t="s">
        <v>96</v>
      </c>
      <c r="D334" s="11" t="s">
        <v>44</v>
      </c>
      <c r="E334" s="11" t="s">
        <v>141</v>
      </c>
      <c r="F334" s="11" t="s">
        <v>17</v>
      </c>
      <c r="G334" s="11" t="s">
        <v>16</v>
      </c>
      <c r="H334" s="10" t="s">
        <v>18</v>
      </c>
      <c r="I334" s="11" t="s">
        <v>19</v>
      </c>
      <c r="J334" s="152">
        <f>J335+J340+J343+J348</f>
        <v>55875.479999999996</v>
      </c>
      <c r="K334" s="152">
        <f>K335+K340+K343+K348</f>
        <v>65563.05</v>
      </c>
      <c r="L334" s="152">
        <f>L335+L340+L343+L348</f>
        <v>5548.17</v>
      </c>
      <c r="M334" s="203">
        <f t="shared" si="43"/>
        <v>8.4623427372582576</v>
      </c>
    </row>
    <row r="335" spans="1:13" ht="56.25" x14ac:dyDescent="0.3">
      <c r="A335" s="33" t="s">
        <v>385</v>
      </c>
      <c r="B335" s="24">
        <v>601</v>
      </c>
      <c r="C335" s="29">
        <v>11</v>
      </c>
      <c r="D335" s="27" t="s">
        <v>44</v>
      </c>
      <c r="E335" s="11" t="s">
        <v>141</v>
      </c>
      <c r="F335" s="11" t="s">
        <v>17</v>
      </c>
      <c r="G335" s="11" t="s">
        <v>21</v>
      </c>
      <c r="H335" s="10" t="s">
        <v>18</v>
      </c>
      <c r="I335" s="11" t="s">
        <v>19</v>
      </c>
      <c r="J335" s="152">
        <f>J336</f>
        <v>34991.699999999997</v>
      </c>
      <c r="K335" s="152">
        <f>K336</f>
        <v>44679.27</v>
      </c>
      <c r="L335" s="152">
        <f>L336</f>
        <v>5339.57</v>
      </c>
      <c r="M335" s="203">
        <f t="shared" si="43"/>
        <v>11.950889081222678</v>
      </c>
    </row>
    <row r="336" spans="1:13" ht="37.5" x14ac:dyDescent="0.3">
      <c r="A336" s="42" t="s">
        <v>237</v>
      </c>
      <c r="B336" s="24">
        <v>601</v>
      </c>
      <c r="C336" s="29">
        <v>11</v>
      </c>
      <c r="D336" s="27" t="s">
        <v>44</v>
      </c>
      <c r="E336" s="11" t="s">
        <v>141</v>
      </c>
      <c r="F336" s="11" t="s">
        <v>17</v>
      </c>
      <c r="G336" s="11" t="s">
        <v>21</v>
      </c>
      <c r="H336" s="10" t="s">
        <v>69</v>
      </c>
      <c r="I336" s="11" t="s">
        <v>19</v>
      </c>
      <c r="J336" s="152">
        <f>J337+J338+J339</f>
        <v>34991.699999999997</v>
      </c>
      <c r="K336" s="152">
        <f>K337+K338+K339</f>
        <v>44679.27</v>
      </c>
      <c r="L336" s="152">
        <f>L337+L338+L339</f>
        <v>5339.57</v>
      </c>
      <c r="M336" s="203">
        <f t="shared" si="43"/>
        <v>11.950889081222678</v>
      </c>
    </row>
    <row r="337" spans="1:13" ht="75" x14ac:dyDescent="0.3">
      <c r="A337" s="48" t="s">
        <v>34</v>
      </c>
      <c r="B337" s="24">
        <v>601</v>
      </c>
      <c r="C337" s="29">
        <v>11</v>
      </c>
      <c r="D337" s="27" t="s">
        <v>44</v>
      </c>
      <c r="E337" s="11" t="s">
        <v>141</v>
      </c>
      <c r="F337" s="11" t="s">
        <v>17</v>
      </c>
      <c r="G337" s="11" t="s">
        <v>21</v>
      </c>
      <c r="H337" s="10" t="s">
        <v>69</v>
      </c>
      <c r="I337" s="11" t="s">
        <v>29</v>
      </c>
      <c r="J337" s="152">
        <v>19725.669999999998</v>
      </c>
      <c r="K337" s="152">
        <v>19725.669999999998</v>
      </c>
      <c r="L337" s="152">
        <v>3489.05</v>
      </c>
      <c r="M337" s="203">
        <f t="shared" si="43"/>
        <v>17.687865608620648</v>
      </c>
    </row>
    <row r="338" spans="1:13" ht="37.5" x14ac:dyDescent="0.3">
      <c r="A338" s="33" t="s">
        <v>35</v>
      </c>
      <c r="B338" s="24">
        <v>601</v>
      </c>
      <c r="C338" s="29">
        <v>11</v>
      </c>
      <c r="D338" s="27" t="s">
        <v>44</v>
      </c>
      <c r="E338" s="11" t="s">
        <v>141</v>
      </c>
      <c r="F338" s="11" t="s">
        <v>17</v>
      </c>
      <c r="G338" s="11" t="s">
        <v>21</v>
      </c>
      <c r="H338" s="10" t="s">
        <v>69</v>
      </c>
      <c r="I338" s="11" t="s">
        <v>36</v>
      </c>
      <c r="J338" s="152">
        <v>8256.07</v>
      </c>
      <c r="K338" s="152">
        <v>17943.64</v>
      </c>
      <c r="L338" s="152">
        <v>1837.62</v>
      </c>
      <c r="M338" s="203">
        <f t="shared" ref="M338:M401" si="55">L338/K338*100</f>
        <v>10.241065915276945</v>
      </c>
    </row>
    <row r="339" spans="1:13" x14ac:dyDescent="0.3">
      <c r="A339" s="33" t="s">
        <v>37</v>
      </c>
      <c r="B339" s="24">
        <v>601</v>
      </c>
      <c r="C339" s="29">
        <v>11</v>
      </c>
      <c r="D339" s="27" t="s">
        <v>44</v>
      </c>
      <c r="E339" s="11" t="s">
        <v>141</v>
      </c>
      <c r="F339" s="11" t="s">
        <v>17</v>
      </c>
      <c r="G339" s="11" t="s">
        <v>21</v>
      </c>
      <c r="H339" s="10" t="s">
        <v>69</v>
      </c>
      <c r="I339" s="11" t="s">
        <v>38</v>
      </c>
      <c r="J339" s="152">
        <v>7009.96</v>
      </c>
      <c r="K339" s="152">
        <v>7009.96</v>
      </c>
      <c r="L339" s="152">
        <v>12.9</v>
      </c>
      <c r="M339" s="203">
        <f t="shared" si="55"/>
        <v>0.18402387460128161</v>
      </c>
    </row>
    <row r="340" spans="1:13" ht="37.5" x14ac:dyDescent="0.3">
      <c r="A340" s="47" t="s">
        <v>387</v>
      </c>
      <c r="B340" s="24">
        <v>601</v>
      </c>
      <c r="C340" s="29">
        <v>11</v>
      </c>
      <c r="D340" s="27" t="s">
        <v>44</v>
      </c>
      <c r="E340" s="11" t="s">
        <v>141</v>
      </c>
      <c r="F340" s="11" t="s">
        <v>17</v>
      </c>
      <c r="G340" s="11" t="s">
        <v>44</v>
      </c>
      <c r="H340" s="10" t="s">
        <v>98</v>
      </c>
      <c r="I340" s="11" t="s">
        <v>19</v>
      </c>
      <c r="J340" s="152">
        <f>J341+J342</f>
        <v>2491.37</v>
      </c>
      <c r="K340" s="152">
        <f>K341+K342</f>
        <v>2491.37</v>
      </c>
      <c r="L340" s="152">
        <f>L341+L342</f>
        <v>208.60000000000002</v>
      </c>
      <c r="M340" s="203">
        <f t="shared" si="55"/>
        <v>8.3729032620606336</v>
      </c>
    </row>
    <row r="341" spans="1:13" ht="75" x14ac:dyDescent="0.3">
      <c r="A341" s="48" t="s">
        <v>34</v>
      </c>
      <c r="B341" s="24">
        <v>601</v>
      </c>
      <c r="C341" s="29">
        <v>11</v>
      </c>
      <c r="D341" s="27" t="s">
        <v>44</v>
      </c>
      <c r="E341" s="11" t="s">
        <v>141</v>
      </c>
      <c r="F341" s="11" t="s">
        <v>17</v>
      </c>
      <c r="G341" s="11" t="s">
        <v>44</v>
      </c>
      <c r="H341" s="10" t="s">
        <v>98</v>
      </c>
      <c r="I341" s="11" t="s">
        <v>29</v>
      </c>
      <c r="J341" s="152">
        <v>1810.37</v>
      </c>
      <c r="K341" s="152">
        <v>1810.37</v>
      </c>
      <c r="L341" s="152">
        <v>198.61</v>
      </c>
      <c r="M341" s="203">
        <f t="shared" si="55"/>
        <v>10.970685550467586</v>
      </c>
    </row>
    <row r="342" spans="1:13" ht="37.5" x14ac:dyDescent="0.3">
      <c r="A342" s="33" t="s">
        <v>35</v>
      </c>
      <c r="B342" s="24">
        <v>601</v>
      </c>
      <c r="C342" s="29">
        <v>11</v>
      </c>
      <c r="D342" s="27" t="s">
        <v>44</v>
      </c>
      <c r="E342" s="11" t="s">
        <v>141</v>
      </c>
      <c r="F342" s="11" t="s">
        <v>17</v>
      </c>
      <c r="G342" s="11" t="s">
        <v>44</v>
      </c>
      <c r="H342" s="10" t="s">
        <v>98</v>
      </c>
      <c r="I342" s="11" t="s">
        <v>36</v>
      </c>
      <c r="J342" s="152">
        <v>681</v>
      </c>
      <c r="K342" s="152">
        <v>681</v>
      </c>
      <c r="L342" s="152">
        <v>9.99</v>
      </c>
      <c r="M342" s="203">
        <f t="shared" si="55"/>
        <v>1.4669603524229076</v>
      </c>
    </row>
    <row r="343" spans="1:13" ht="56.25" x14ac:dyDescent="0.3">
      <c r="A343" s="33" t="s">
        <v>386</v>
      </c>
      <c r="B343" s="24">
        <v>601</v>
      </c>
      <c r="C343" s="29">
        <v>11</v>
      </c>
      <c r="D343" s="27" t="s">
        <v>44</v>
      </c>
      <c r="E343" s="11" t="s">
        <v>141</v>
      </c>
      <c r="F343" s="11" t="s">
        <v>17</v>
      </c>
      <c r="G343" s="11" t="s">
        <v>24</v>
      </c>
      <c r="H343" s="10" t="s">
        <v>18</v>
      </c>
      <c r="I343" s="11" t="s">
        <v>19</v>
      </c>
      <c r="J343" s="152">
        <f>J344</f>
        <v>17440.52</v>
      </c>
      <c r="K343" s="152">
        <f>K344</f>
        <v>17440.52</v>
      </c>
      <c r="L343" s="152">
        <f>L344</f>
        <v>0</v>
      </c>
      <c r="M343" s="203">
        <f t="shared" si="55"/>
        <v>0</v>
      </c>
    </row>
    <row r="344" spans="1:13" ht="37.5" x14ac:dyDescent="0.3">
      <c r="A344" s="42" t="s">
        <v>237</v>
      </c>
      <c r="B344" s="24">
        <v>601</v>
      </c>
      <c r="C344" s="29">
        <v>11</v>
      </c>
      <c r="D344" s="27" t="s">
        <v>44</v>
      </c>
      <c r="E344" s="11" t="s">
        <v>141</v>
      </c>
      <c r="F344" s="11" t="s">
        <v>17</v>
      </c>
      <c r="G344" s="11" t="s">
        <v>24</v>
      </c>
      <c r="H344" s="10" t="s">
        <v>69</v>
      </c>
      <c r="I344" s="11" t="s">
        <v>19</v>
      </c>
      <c r="J344" s="152">
        <f>J345+J346+J347</f>
        <v>17440.52</v>
      </c>
      <c r="K344" s="152">
        <f>K345+K346+K347</f>
        <v>17440.52</v>
      </c>
      <c r="L344" s="152">
        <f>L345+L346+L347</f>
        <v>0</v>
      </c>
      <c r="M344" s="203">
        <f t="shared" si="55"/>
        <v>0</v>
      </c>
    </row>
    <row r="345" spans="1:13" ht="75" x14ac:dyDescent="0.3">
      <c r="A345" s="48" t="s">
        <v>34</v>
      </c>
      <c r="B345" s="24">
        <v>601</v>
      </c>
      <c r="C345" s="29">
        <v>11</v>
      </c>
      <c r="D345" s="27" t="s">
        <v>44</v>
      </c>
      <c r="E345" s="11" t="s">
        <v>141</v>
      </c>
      <c r="F345" s="11" t="s">
        <v>17</v>
      </c>
      <c r="G345" s="11" t="s">
        <v>24</v>
      </c>
      <c r="H345" s="10" t="s">
        <v>69</v>
      </c>
      <c r="I345" s="11" t="s">
        <v>29</v>
      </c>
      <c r="J345" s="152">
        <v>8877.26</v>
      </c>
      <c r="K345" s="152">
        <v>8877.26</v>
      </c>
      <c r="L345" s="152">
        <v>0</v>
      </c>
      <c r="M345" s="203">
        <f t="shared" si="55"/>
        <v>0</v>
      </c>
    </row>
    <row r="346" spans="1:13" ht="37.5" x14ac:dyDescent="0.3">
      <c r="A346" s="33" t="s">
        <v>35</v>
      </c>
      <c r="B346" s="24">
        <v>601</v>
      </c>
      <c r="C346" s="29">
        <v>11</v>
      </c>
      <c r="D346" s="27" t="s">
        <v>44</v>
      </c>
      <c r="E346" s="11" t="s">
        <v>141</v>
      </c>
      <c r="F346" s="11" t="s">
        <v>17</v>
      </c>
      <c r="G346" s="11" t="s">
        <v>24</v>
      </c>
      <c r="H346" s="10" t="s">
        <v>69</v>
      </c>
      <c r="I346" s="11" t="s">
        <v>36</v>
      </c>
      <c r="J346" s="152">
        <v>5247.01</v>
      </c>
      <c r="K346" s="152">
        <v>5247.01</v>
      </c>
      <c r="L346" s="152">
        <v>0</v>
      </c>
      <c r="M346" s="203">
        <f t="shared" si="55"/>
        <v>0</v>
      </c>
    </row>
    <row r="347" spans="1:13" x14ac:dyDescent="0.3">
      <c r="A347" s="33" t="s">
        <v>37</v>
      </c>
      <c r="B347" s="24">
        <v>601</v>
      </c>
      <c r="C347" s="29">
        <v>11</v>
      </c>
      <c r="D347" s="27" t="s">
        <v>44</v>
      </c>
      <c r="E347" s="11" t="s">
        <v>141</v>
      </c>
      <c r="F347" s="11" t="s">
        <v>17</v>
      </c>
      <c r="G347" s="11" t="s">
        <v>24</v>
      </c>
      <c r="H347" s="10" t="s">
        <v>69</v>
      </c>
      <c r="I347" s="11" t="s">
        <v>38</v>
      </c>
      <c r="J347" s="152">
        <v>3316.25</v>
      </c>
      <c r="K347" s="152">
        <v>3316.25</v>
      </c>
      <c r="L347" s="152">
        <v>0</v>
      </c>
      <c r="M347" s="203">
        <f t="shared" si="55"/>
        <v>0</v>
      </c>
    </row>
    <row r="348" spans="1:13" x14ac:dyDescent="0.3">
      <c r="A348" s="33" t="s">
        <v>427</v>
      </c>
      <c r="B348" s="24">
        <v>601</v>
      </c>
      <c r="C348" s="29">
        <v>11</v>
      </c>
      <c r="D348" s="27" t="s">
        <v>44</v>
      </c>
      <c r="E348" s="11" t="s">
        <v>141</v>
      </c>
      <c r="F348" s="11" t="s">
        <v>17</v>
      </c>
      <c r="G348" s="11" t="s">
        <v>70</v>
      </c>
      <c r="H348" s="10" t="s">
        <v>18</v>
      </c>
      <c r="I348" s="11" t="s">
        <v>19</v>
      </c>
      <c r="J348" s="152">
        <f>J349+J351</f>
        <v>951.8900000000001</v>
      </c>
      <c r="K348" s="152">
        <f>K349+K351</f>
        <v>951.8900000000001</v>
      </c>
      <c r="L348" s="152">
        <f>L349+L351</f>
        <v>0</v>
      </c>
      <c r="M348" s="203">
        <f t="shared" si="55"/>
        <v>0</v>
      </c>
    </row>
    <row r="349" spans="1:13" ht="75" x14ac:dyDescent="0.3">
      <c r="A349" s="58" t="s">
        <v>526</v>
      </c>
      <c r="B349" s="24">
        <v>601</v>
      </c>
      <c r="C349" s="29">
        <v>11</v>
      </c>
      <c r="D349" s="27" t="s">
        <v>44</v>
      </c>
      <c r="E349" s="11" t="s">
        <v>141</v>
      </c>
      <c r="F349" s="11" t="s">
        <v>17</v>
      </c>
      <c r="G349" s="11" t="s">
        <v>70</v>
      </c>
      <c r="H349" s="10" t="s">
        <v>451</v>
      </c>
      <c r="I349" s="11" t="s">
        <v>19</v>
      </c>
      <c r="J349" s="152">
        <f>J350</f>
        <v>810.84</v>
      </c>
      <c r="K349" s="152">
        <f>K350</f>
        <v>810.84</v>
      </c>
      <c r="L349" s="152">
        <f>L350</f>
        <v>0</v>
      </c>
      <c r="M349" s="203">
        <f t="shared" si="55"/>
        <v>0</v>
      </c>
    </row>
    <row r="350" spans="1:13" ht="37.5" x14ac:dyDescent="0.3">
      <c r="A350" s="33" t="s">
        <v>35</v>
      </c>
      <c r="B350" s="24">
        <v>601</v>
      </c>
      <c r="C350" s="29">
        <v>11</v>
      </c>
      <c r="D350" s="27" t="s">
        <v>44</v>
      </c>
      <c r="E350" s="11" t="s">
        <v>141</v>
      </c>
      <c r="F350" s="11" t="s">
        <v>17</v>
      </c>
      <c r="G350" s="11" t="s">
        <v>70</v>
      </c>
      <c r="H350" s="10" t="s">
        <v>451</v>
      </c>
      <c r="I350" s="11" t="s">
        <v>36</v>
      </c>
      <c r="J350" s="152">
        <v>810.84</v>
      </c>
      <c r="K350" s="152">
        <v>810.84</v>
      </c>
      <c r="L350" s="152">
        <v>0</v>
      </c>
      <c r="M350" s="203">
        <f t="shared" si="55"/>
        <v>0</v>
      </c>
    </row>
    <row r="351" spans="1:13" ht="75" x14ac:dyDescent="0.3">
      <c r="A351" s="58" t="s">
        <v>527</v>
      </c>
      <c r="B351" s="24">
        <v>601</v>
      </c>
      <c r="C351" s="29">
        <v>11</v>
      </c>
      <c r="D351" s="27" t="s">
        <v>44</v>
      </c>
      <c r="E351" s="11" t="s">
        <v>141</v>
      </c>
      <c r="F351" s="11" t="s">
        <v>17</v>
      </c>
      <c r="G351" s="11" t="s">
        <v>70</v>
      </c>
      <c r="H351" s="10" t="s">
        <v>452</v>
      </c>
      <c r="I351" s="11" t="s">
        <v>19</v>
      </c>
      <c r="J351" s="152">
        <f>J352</f>
        <v>141.05000000000001</v>
      </c>
      <c r="K351" s="152">
        <f>K352</f>
        <v>141.05000000000001</v>
      </c>
      <c r="L351" s="152">
        <f>L352</f>
        <v>0</v>
      </c>
      <c r="M351" s="203">
        <f t="shared" si="55"/>
        <v>0</v>
      </c>
    </row>
    <row r="352" spans="1:13" ht="37.5" x14ac:dyDescent="0.3">
      <c r="A352" s="33" t="s">
        <v>35</v>
      </c>
      <c r="B352" s="24">
        <v>601</v>
      </c>
      <c r="C352" s="29">
        <v>11</v>
      </c>
      <c r="D352" s="27" t="s">
        <v>44</v>
      </c>
      <c r="E352" s="11" t="s">
        <v>141</v>
      </c>
      <c r="F352" s="11" t="s">
        <v>17</v>
      </c>
      <c r="G352" s="11" t="s">
        <v>70</v>
      </c>
      <c r="H352" s="10" t="s">
        <v>452</v>
      </c>
      <c r="I352" s="11" t="s">
        <v>36</v>
      </c>
      <c r="J352" s="152">
        <v>141.05000000000001</v>
      </c>
      <c r="K352" s="152">
        <v>141.05000000000001</v>
      </c>
      <c r="L352" s="152">
        <v>0</v>
      </c>
      <c r="M352" s="203">
        <f t="shared" si="55"/>
        <v>0</v>
      </c>
    </row>
    <row r="353" spans="1:13" ht="56.25" x14ac:dyDescent="0.3">
      <c r="A353" s="34" t="s">
        <v>236</v>
      </c>
      <c r="B353" s="7" t="s">
        <v>202</v>
      </c>
      <c r="C353" s="7" t="s">
        <v>16</v>
      </c>
      <c r="D353" s="7" t="s">
        <v>16</v>
      </c>
      <c r="E353" s="13" t="s">
        <v>16</v>
      </c>
      <c r="F353" s="8" t="s">
        <v>17</v>
      </c>
      <c r="G353" s="8" t="s">
        <v>16</v>
      </c>
      <c r="H353" s="7" t="s">
        <v>18</v>
      </c>
      <c r="I353" s="8" t="s">
        <v>19</v>
      </c>
      <c r="J353" s="173">
        <f t="shared" ref="J353:L355" si="56">J354</f>
        <v>12634.2</v>
      </c>
      <c r="K353" s="173">
        <f t="shared" si="56"/>
        <v>12634.2</v>
      </c>
      <c r="L353" s="173">
        <f t="shared" si="56"/>
        <v>3066.2999999999997</v>
      </c>
      <c r="M353" s="202">
        <f t="shared" si="55"/>
        <v>24.269839008405754</v>
      </c>
    </row>
    <row r="354" spans="1:13" x14ac:dyDescent="0.3">
      <c r="A354" s="33" t="s">
        <v>20</v>
      </c>
      <c r="B354" s="10" t="s">
        <v>202</v>
      </c>
      <c r="C354" s="10" t="s">
        <v>21</v>
      </c>
      <c r="D354" s="10" t="s">
        <v>16</v>
      </c>
      <c r="E354" s="14" t="s">
        <v>16</v>
      </c>
      <c r="F354" s="11" t="s">
        <v>17</v>
      </c>
      <c r="G354" s="11" t="s">
        <v>16</v>
      </c>
      <c r="H354" s="10" t="s">
        <v>18</v>
      </c>
      <c r="I354" s="11" t="s">
        <v>19</v>
      </c>
      <c r="J354" s="152">
        <f t="shared" si="56"/>
        <v>12634.2</v>
      </c>
      <c r="K354" s="152">
        <f t="shared" si="56"/>
        <v>12634.2</v>
      </c>
      <c r="L354" s="152">
        <f t="shared" si="56"/>
        <v>3066.2999999999997</v>
      </c>
      <c r="M354" s="203">
        <f t="shared" si="55"/>
        <v>24.269839008405754</v>
      </c>
    </row>
    <row r="355" spans="1:13" x14ac:dyDescent="0.3">
      <c r="A355" s="33" t="s">
        <v>40</v>
      </c>
      <c r="B355" s="10" t="s">
        <v>202</v>
      </c>
      <c r="C355" s="10" t="s">
        <v>21</v>
      </c>
      <c r="D355" s="11">
        <v>13</v>
      </c>
      <c r="E355" s="14" t="s">
        <v>16</v>
      </c>
      <c r="F355" s="11" t="s">
        <v>17</v>
      </c>
      <c r="G355" s="11" t="s">
        <v>16</v>
      </c>
      <c r="H355" s="10" t="s">
        <v>18</v>
      </c>
      <c r="I355" s="11" t="s">
        <v>19</v>
      </c>
      <c r="J355" s="152">
        <f t="shared" si="56"/>
        <v>12634.2</v>
      </c>
      <c r="K355" s="152">
        <f t="shared" si="56"/>
        <v>12634.2</v>
      </c>
      <c r="L355" s="152">
        <f t="shared" si="56"/>
        <v>3066.2999999999997</v>
      </c>
      <c r="M355" s="203">
        <f t="shared" si="55"/>
        <v>24.269839008405754</v>
      </c>
    </row>
    <row r="356" spans="1:13" ht="75" x14ac:dyDescent="0.3">
      <c r="A356" s="33" t="s">
        <v>380</v>
      </c>
      <c r="B356" s="10" t="s">
        <v>202</v>
      </c>
      <c r="C356" s="10" t="s">
        <v>21</v>
      </c>
      <c r="D356" s="11">
        <v>13</v>
      </c>
      <c r="E356" s="14" t="s">
        <v>44</v>
      </c>
      <c r="F356" s="11" t="s">
        <v>17</v>
      </c>
      <c r="G356" s="11" t="s">
        <v>16</v>
      </c>
      <c r="H356" s="10" t="s">
        <v>18</v>
      </c>
      <c r="I356" s="11" t="s">
        <v>19</v>
      </c>
      <c r="J356" s="152">
        <f>J357+J360+J363</f>
        <v>12634.2</v>
      </c>
      <c r="K356" s="152">
        <f>K357+K360+K363</f>
        <v>12634.2</v>
      </c>
      <c r="L356" s="152">
        <f>L357+L360+L363</f>
        <v>3066.2999999999997</v>
      </c>
      <c r="M356" s="203">
        <f t="shared" si="55"/>
        <v>24.269839008405754</v>
      </c>
    </row>
    <row r="357" spans="1:13" ht="75" x14ac:dyDescent="0.3">
      <c r="A357" s="33" t="s">
        <v>341</v>
      </c>
      <c r="B357" s="10" t="s">
        <v>202</v>
      </c>
      <c r="C357" s="10" t="s">
        <v>21</v>
      </c>
      <c r="D357" s="11">
        <v>13</v>
      </c>
      <c r="E357" s="14" t="s">
        <v>44</v>
      </c>
      <c r="F357" s="11" t="s">
        <v>26</v>
      </c>
      <c r="G357" s="11" t="s">
        <v>16</v>
      </c>
      <c r="H357" s="10" t="s">
        <v>18</v>
      </c>
      <c r="I357" s="11" t="s">
        <v>19</v>
      </c>
      <c r="J357" s="152">
        <f t="shared" ref="J357:L358" si="57">J358</f>
        <v>910.7</v>
      </c>
      <c r="K357" s="152">
        <f t="shared" si="57"/>
        <v>910.7</v>
      </c>
      <c r="L357" s="152">
        <f t="shared" si="57"/>
        <v>388.52</v>
      </c>
      <c r="M357" s="203">
        <f t="shared" si="55"/>
        <v>42.661688810804868</v>
      </c>
    </row>
    <row r="358" spans="1:13" ht="37.5" x14ac:dyDescent="0.3">
      <c r="A358" s="67" t="s">
        <v>300</v>
      </c>
      <c r="B358" s="10" t="s">
        <v>202</v>
      </c>
      <c r="C358" s="10" t="s">
        <v>21</v>
      </c>
      <c r="D358" s="11">
        <v>13</v>
      </c>
      <c r="E358" s="14" t="s">
        <v>44</v>
      </c>
      <c r="F358" s="11" t="s">
        <v>26</v>
      </c>
      <c r="G358" s="11" t="s">
        <v>16</v>
      </c>
      <c r="H358" s="10" t="s">
        <v>76</v>
      </c>
      <c r="I358" s="11" t="s">
        <v>19</v>
      </c>
      <c r="J358" s="152">
        <f t="shared" si="57"/>
        <v>910.7</v>
      </c>
      <c r="K358" s="152">
        <f t="shared" si="57"/>
        <v>910.7</v>
      </c>
      <c r="L358" s="152">
        <f t="shared" si="57"/>
        <v>388.52</v>
      </c>
      <c r="M358" s="203">
        <f t="shared" si="55"/>
        <v>42.661688810804868</v>
      </c>
    </row>
    <row r="359" spans="1:13" ht="37.5" x14ac:dyDescent="0.3">
      <c r="A359" s="33" t="s">
        <v>35</v>
      </c>
      <c r="B359" s="10" t="s">
        <v>202</v>
      </c>
      <c r="C359" s="10" t="s">
        <v>21</v>
      </c>
      <c r="D359" s="11">
        <v>13</v>
      </c>
      <c r="E359" s="14" t="s">
        <v>44</v>
      </c>
      <c r="F359" s="11" t="s">
        <v>26</v>
      </c>
      <c r="G359" s="11" t="s">
        <v>16</v>
      </c>
      <c r="H359" s="10" t="s">
        <v>76</v>
      </c>
      <c r="I359" s="11" t="s">
        <v>36</v>
      </c>
      <c r="J359" s="152">
        <v>910.7</v>
      </c>
      <c r="K359" s="152">
        <v>910.7</v>
      </c>
      <c r="L359" s="152">
        <v>388.52</v>
      </c>
      <c r="M359" s="203">
        <f t="shared" si="55"/>
        <v>42.661688810804868</v>
      </c>
    </row>
    <row r="360" spans="1:13" ht="56.25" x14ac:dyDescent="0.3">
      <c r="A360" s="33" t="s">
        <v>235</v>
      </c>
      <c r="B360" s="10" t="s">
        <v>202</v>
      </c>
      <c r="C360" s="10" t="s">
        <v>21</v>
      </c>
      <c r="D360" s="11">
        <v>13</v>
      </c>
      <c r="E360" s="14" t="s">
        <v>44</v>
      </c>
      <c r="F360" s="11" t="s">
        <v>85</v>
      </c>
      <c r="G360" s="11" t="s">
        <v>16</v>
      </c>
      <c r="H360" s="10" t="s">
        <v>18</v>
      </c>
      <c r="I360" s="11" t="s">
        <v>19</v>
      </c>
      <c r="J360" s="152">
        <f t="shared" ref="J360:L361" si="58">J361</f>
        <v>510</v>
      </c>
      <c r="K360" s="152">
        <f t="shared" si="58"/>
        <v>510</v>
      </c>
      <c r="L360" s="152">
        <f t="shared" si="58"/>
        <v>27</v>
      </c>
      <c r="M360" s="203">
        <f t="shared" si="55"/>
        <v>5.2941176470588234</v>
      </c>
    </row>
    <row r="361" spans="1:13" x14ac:dyDescent="0.3">
      <c r="A361" s="62" t="s">
        <v>299</v>
      </c>
      <c r="B361" s="10" t="s">
        <v>202</v>
      </c>
      <c r="C361" s="10" t="s">
        <v>21</v>
      </c>
      <c r="D361" s="11">
        <v>13</v>
      </c>
      <c r="E361" s="14" t="s">
        <v>44</v>
      </c>
      <c r="F361" s="9">
        <v>2</v>
      </c>
      <c r="G361" s="11" t="s">
        <v>16</v>
      </c>
      <c r="H361" s="10" t="s">
        <v>99</v>
      </c>
      <c r="I361" s="11" t="s">
        <v>19</v>
      </c>
      <c r="J361" s="152">
        <f t="shared" si="58"/>
        <v>510</v>
      </c>
      <c r="K361" s="152">
        <f t="shared" si="58"/>
        <v>510</v>
      </c>
      <c r="L361" s="152">
        <f t="shared" si="58"/>
        <v>27</v>
      </c>
      <c r="M361" s="203">
        <f t="shared" si="55"/>
        <v>5.2941176470588234</v>
      </c>
    </row>
    <row r="362" spans="1:13" ht="37.5" x14ac:dyDescent="0.3">
      <c r="A362" s="33" t="s">
        <v>35</v>
      </c>
      <c r="B362" s="10" t="s">
        <v>202</v>
      </c>
      <c r="C362" s="10" t="s">
        <v>21</v>
      </c>
      <c r="D362" s="11">
        <v>13</v>
      </c>
      <c r="E362" s="14" t="s">
        <v>44</v>
      </c>
      <c r="F362" s="11" t="s">
        <v>85</v>
      </c>
      <c r="G362" s="11" t="s">
        <v>16</v>
      </c>
      <c r="H362" s="10" t="s">
        <v>99</v>
      </c>
      <c r="I362" s="11" t="s">
        <v>36</v>
      </c>
      <c r="J362" s="152">
        <v>510</v>
      </c>
      <c r="K362" s="152">
        <v>510</v>
      </c>
      <c r="L362" s="152">
        <v>27</v>
      </c>
      <c r="M362" s="203">
        <f t="shared" si="55"/>
        <v>5.2941176470588234</v>
      </c>
    </row>
    <row r="363" spans="1:13" ht="75" x14ac:dyDescent="0.3">
      <c r="A363" s="33" t="s">
        <v>261</v>
      </c>
      <c r="B363" s="10" t="s">
        <v>202</v>
      </c>
      <c r="C363" s="10" t="s">
        <v>21</v>
      </c>
      <c r="D363" s="11">
        <v>13</v>
      </c>
      <c r="E363" s="14" t="s">
        <v>44</v>
      </c>
      <c r="F363" s="11" t="s">
        <v>9</v>
      </c>
      <c r="G363" s="11" t="s">
        <v>16</v>
      </c>
      <c r="H363" s="10" t="s">
        <v>18</v>
      </c>
      <c r="I363" s="11" t="s">
        <v>19</v>
      </c>
      <c r="J363" s="152">
        <f>J364+J368</f>
        <v>11213.5</v>
      </c>
      <c r="K363" s="152">
        <f>K364+K368</f>
        <v>11213.5</v>
      </c>
      <c r="L363" s="152">
        <f>L364+L368</f>
        <v>2650.7799999999997</v>
      </c>
      <c r="M363" s="203">
        <f t="shared" si="55"/>
        <v>23.639184911044719</v>
      </c>
    </row>
    <row r="364" spans="1:13" ht="37.5" x14ac:dyDescent="0.3">
      <c r="A364" s="33" t="s">
        <v>33</v>
      </c>
      <c r="B364" s="10" t="s">
        <v>202</v>
      </c>
      <c r="C364" s="10" t="s">
        <v>21</v>
      </c>
      <c r="D364" s="11">
        <v>13</v>
      </c>
      <c r="E364" s="14" t="s">
        <v>44</v>
      </c>
      <c r="F364" s="9">
        <v>3</v>
      </c>
      <c r="G364" s="11" t="s">
        <v>16</v>
      </c>
      <c r="H364" s="10" t="s">
        <v>28</v>
      </c>
      <c r="I364" s="11" t="s">
        <v>19</v>
      </c>
      <c r="J364" s="152">
        <f>J365+J366+J367</f>
        <v>763.44</v>
      </c>
      <c r="K364" s="152">
        <f>K365+K366+K367</f>
        <v>763.44</v>
      </c>
      <c r="L364" s="152">
        <f>L365+L366+L367</f>
        <v>106.68</v>
      </c>
      <c r="M364" s="203">
        <f t="shared" si="55"/>
        <v>13.973593209682489</v>
      </c>
    </row>
    <row r="365" spans="1:13" ht="75" x14ac:dyDescent="0.3">
      <c r="A365" s="33" t="s">
        <v>34</v>
      </c>
      <c r="B365" s="10" t="s">
        <v>202</v>
      </c>
      <c r="C365" s="10" t="s">
        <v>21</v>
      </c>
      <c r="D365" s="11">
        <v>13</v>
      </c>
      <c r="E365" s="14" t="s">
        <v>44</v>
      </c>
      <c r="F365" s="9">
        <v>3</v>
      </c>
      <c r="G365" s="11" t="s">
        <v>16</v>
      </c>
      <c r="H365" s="10" t="s">
        <v>28</v>
      </c>
      <c r="I365" s="11" t="s">
        <v>29</v>
      </c>
      <c r="J365" s="152">
        <v>243.76</v>
      </c>
      <c r="K365" s="152">
        <v>243.76</v>
      </c>
      <c r="L365" s="152">
        <v>16.62</v>
      </c>
      <c r="M365" s="203">
        <f t="shared" si="55"/>
        <v>6.8181818181818192</v>
      </c>
    </row>
    <row r="366" spans="1:13" ht="37.5" x14ac:dyDescent="0.3">
      <c r="A366" s="33" t="s">
        <v>35</v>
      </c>
      <c r="B366" s="10" t="s">
        <v>202</v>
      </c>
      <c r="C366" s="10" t="s">
        <v>21</v>
      </c>
      <c r="D366" s="11">
        <v>13</v>
      </c>
      <c r="E366" s="14" t="s">
        <v>44</v>
      </c>
      <c r="F366" s="9">
        <v>3</v>
      </c>
      <c r="G366" s="11" t="s">
        <v>16</v>
      </c>
      <c r="H366" s="10" t="s">
        <v>28</v>
      </c>
      <c r="I366" s="11" t="s">
        <v>36</v>
      </c>
      <c r="J366" s="152">
        <v>517.98</v>
      </c>
      <c r="K366" s="152">
        <v>517.98</v>
      </c>
      <c r="L366" s="152">
        <v>90.06</v>
      </c>
      <c r="M366" s="203">
        <f t="shared" si="55"/>
        <v>17.386771690026642</v>
      </c>
    </row>
    <row r="367" spans="1:13" x14ac:dyDescent="0.3">
      <c r="A367" s="39" t="s">
        <v>37</v>
      </c>
      <c r="B367" s="10" t="s">
        <v>202</v>
      </c>
      <c r="C367" s="10" t="s">
        <v>21</v>
      </c>
      <c r="D367" s="14" t="s">
        <v>74</v>
      </c>
      <c r="E367" s="14" t="s">
        <v>44</v>
      </c>
      <c r="F367" s="14" t="s">
        <v>9</v>
      </c>
      <c r="G367" s="11" t="s">
        <v>16</v>
      </c>
      <c r="H367" s="10" t="s">
        <v>28</v>
      </c>
      <c r="I367" s="11" t="s">
        <v>38</v>
      </c>
      <c r="J367" s="152">
        <v>1.7</v>
      </c>
      <c r="K367" s="152">
        <v>1.7</v>
      </c>
      <c r="L367" s="152">
        <v>0</v>
      </c>
      <c r="M367" s="203">
        <f t="shared" si="55"/>
        <v>0</v>
      </c>
    </row>
    <row r="368" spans="1:13" ht="37.5" x14ac:dyDescent="0.3">
      <c r="A368" s="33" t="s">
        <v>39</v>
      </c>
      <c r="B368" s="10" t="s">
        <v>202</v>
      </c>
      <c r="C368" s="10" t="s">
        <v>21</v>
      </c>
      <c r="D368" s="11">
        <v>13</v>
      </c>
      <c r="E368" s="14" t="s">
        <v>44</v>
      </c>
      <c r="F368" s="9">
        <v>3</v>
      </c>
      <c r="G368" s="11" t="s">
        <v>16</v>
      </c>
      <c r="H368" s="10" t="s">
        <v>30</v>
      </c>
      <c r="I368" s="11" t="s">
        <v>19</v>
      </c>
      <c r="J368" s="152">
        <f>J369</f>
        <v>10450.06</v>
      </c>
      <c r="K368" s="152">
        <f>K369</f>
        <v>10450.06</v>
      </c>
      <c r="L368" s="152">
        <f>L369</f>
        <v>2544.1</v>
      </c>
      <c r="M368" s="203">
        <f t="shared" si="55"/>
        <v>24.345314763742984</v>
      </c>
    </row>
    <row r="369" spans="1:13" ht="75" x14ac:dyDescent="0.3">
      <c r="A369" s="33" t="s">
        <v>34</v>
      </c>
      <c r="B369" s="10" t="s">
        <v>202</v>
      </c>
      <c r="C369" s="10" t="s">
        <v>21</v>
      </c>
      <c r="D369" s="11">
        <v>13</v>
      </c>
      <c r="E369" s="14" t="s">
        <v>44</v>
      </c>
      <c r="F369" s="9">
        <v>3</v>
      </c>
      <c r="G369" s="11" t="s">
        <v>16</v>
      </c>
      <c r="H369" s="10" t="s">
        <v>30</v>
      </c>
      <c r="I369" s="11" t="s">
        <v>29</v>
      </c>
      <c r="J369" s="152">
        <v>10450.06</v>
      </c>
      <c r="K369" s="152">
        <v>10450.06</v>
      </c>
      <c r="L369" s="152">
        <v>2544.1</v>
      </c>
      <c r="M369" s="203">
        <f t="shared" si="55"/>
        <v>24.345314763742984</v>
      </c>
    </row>
    <row r="370" spans="1:13" ht="56.25" x14ac:dyDescent="0.3">
      <c r="A370" s="34" t="s">
        <v>249</v>
      </c>
      <c r="B370" s="6">
        <v>604</v>
      </c>
      <c r="C370" s="8" t="s">
        <v>16</v>
      </c>
      <c r="D370" s="7" t="s">
        <v>16</v>
      </c>
      <c r="E370" s="8" t="s">
        <v>16</v>
      </c>
      <c r="F370" s="8" t="s">
        <v>17</v>
      </c>
      <c r="G370" s="8" t="s">
        <v>16</v>
      </c>
      <c r="H370" s="7" t="s">
        <v>18</v>
      </c>
      <c r="I370" s="8" t="s">
        <v>19</v>
      </c>
      <c r="J370" s="173">
        <f>J371</f>
        <v>70235.149999999994</v>
      </c>
      <c r="K370" s="173">
        <f>K371</f>
        <v>67850.66</v>
      </c>
      <c r="L370" s="173">
        <f>L371</f>
        <v>8257.48</v>
      </c>
      <c r="M370" s="202">
        <f t="shared" si="55"/>
        <v>12.170080585804175</v>
      </c>
    </row>
    <row r="371" spans="1:13" x14ac:dyDescent="0.3">
      <c r="A371" s="33" t="s">
        <v>20</v>
      </c>
      <c r="B371" s="9">
        <v>604</v>
      </c>
      <c r="C371" s="9" t="s">
        <v>101</v>
      </c>
      <c r="D371" s="10" t="s">
        <v>16</v>
      </c>
      <c r="E371" s="11" t="s">
        <v>16</v>
      </c>
      <c r="F371" s="11" t="s">
        <v>17</v>
      </c>
      <c r="G371" s="11" t="s">
        <v>16</v>
      </c>
      <c r="H371" s="10" t="s">
        <v>18</v>
      </c>
      <c r="I371" s="11" t="s">
        <v>19</v>
      </c>
      <c r="J371" s="152">
        <f>J372+J387+J382</f>
        <v>70235.149999999994</v>
      </c>
      <c r="K371" s="152">
        <f>K372+K387+K382</f>
        <v>67850.66</v>
      </c>
      <c r="L371" s="152">
        <f>L372+L387+L382</f>
        <v>8257.48</v>
      </c>
      <c r="M371" s="203">
        <f t="shared" si="55"/>
        <v>12.170080585804175</v>
      </c>
    </row>
    <row r="372" spans="1:13" ht="56.25" x14ac:dyDescent="0.3">
      <c r="A372" s="33" t="s">
        <v>102</v>
      </c>
      <c r="B372" s="9">
        <v>604</v>
      </c>
      <c r="C372" s="9" t="s">
        <v>101</v>
      </c>
      <c r="D372" s="11" t="s">
        <v>397</v>
      </c>
      <c r="E372" s="11" t="s">
        <v>16</v>
      </c>
      <c r="F372" s="11" t="s">
        <v>17</v>
      </c>
      <c r="G372" s="11" t="s">
        <v>16</v>
      </c>
      <c r="H372" s="10" t="s">
        <v>18</v>
      </c>
      <c r="I372" s="11" t="s">
        <v>19</v>
      </c>
      <c r="J372" s="152">
        <f>J373</f>
        <v>15387.99</v>
      </c>
      <c r="K372" s="152">
        <f>K373</f>
        <v>15442.029999999999</v>
      </c>
      <c r="L372" s="152">
        <f>L373</f>
        <v>3126.23</v>
      </c>
      <c r="M372" s="203">
        <f t="shared" si="55"/>
        <v>20.244941889116912</v>
      </c>
    </row>
    <row r="373" spans="1:13" ht="56.25" x14ac:dyDescent="0.3">
      <c r="A373" s="33" t="s">
        <v>352</v>
      </c>
      <c r="B373" s="9">
        <v>604</v>
      </c>
      <c r="C373" s="9" t="s">
        <v>101</v>
      </c>
      <c r="D373" s="11" t="s">
        <v>397</v>
      </c>
      <c r="E373" s="9">
        <v>20</v>
      </c>
      <c r="F373" s="9">
        <v>0</v>
      </c>
      <c r="G373" s="11" t="s">
        <v>16</v>
      </c>
      <c r="H373" s="10" t="s">
        <v>18</v>
      </c>
      <c r="I373" s="11" t="s">
        <v>19</v>
      </c>
      <c r="J373" s="152">
        <f t="shared" ref="J373:L374" si="59">J374</f>
        <v>15387.99</v>
      </c>
      <c r="K373" s="152">
        <f t="shared" si="59"/>
        <v>15442.029999999999</v>
      </c>
      <c r="L373" s="152">
        <f t="shared" si="59"/>
        <v>3126.23</v>
      </c>
      <c r="M373" s="203">
        <f t="shared" si="55"/>
        <v>20.244941889116912</v>
      </c>
    </row>
    <row r="374" spans="1:13" ht="75" x14ac:dyDescent="0.3">
      <c r="A374" s="33" t="s">
        <v>339</v>
      </c>
      <c r="B374" s="9">
        <v>604</v>
      </c>
      <c r="C374" s="9" t="s">
        <v>101</v>
      </c>
      <c r="D374" s="11" t="s">
        <v>397</v>
      </c>
      <c r="E374" s="9">
        <v>20</v>
      </c>
      <c r="F374" s="9">
        <v>1</v>
      </c>
      <c r="G374" s="11" t="s">
        <v>16</v>
      </c>
      <c r="H374" s="10" t="s">
        <v>18</v>
      </c>
      <c r="I374" s="11" t="s">
        <v>19</v>
      </c>
      <c r="J374" s="152">
        <f t="shared" si="59"/>
        <v>15387.99</v>
      </c>
      <c r="K374" s="152">
        <f t="shared" si="59"/>
        <v>15442.029999999999</v>
      </c>
      <c r="L374" s="152">
        <f t="shared" si="59"/>
        <v>3126.23</v>
      </c>
      <c r="M374" s="203">
        <f t="shared" si="55"/>
        <v>20.244941889116912</v>
      </c>
    </row>
    <row r="375" spans="1:13" ht="56.25" x14ac:dyDescent="0.3">
      <c r="A375" s="33" t="s">
        <v>271</v>
      </c>
      <c r="B375" s="9">
        <v>604</v>
      </c>
      <c r="C375" s="9" t="s">
        <v>101</v>
      </c>
      <c r="D375" s="11" t="s">
        <v>397</v>
      </c>
      <c r="E375" s="9">
        <v>20</v>
      </c>
      <c r="F375" s="9">
        <v>1</v>
      </c>
      <c r="G375" s="11" t="s">
        <v>21</v>
      </c>
      <c r="H375" s="10" t="s">
        <v>18</v>
      </c>
      <c r="I375" s="11" t="s">
        <v>19</v>
      </c>
      <c r="J375" s="152">
        <f>J376+J380</f>
        <v>15387.99</v>
      </c>
      <c r="K375" s="152">
        <f>K376+K380</f>
        <v>15442.029999999999</v>
      </c>
      <c r="L375" s="152">
        <f>L376+L380</f>
        <v>3126.23</v>
      </c>
      <c r="M375" s="203">
        <f t="shared" si="55"/>
        <v>20.244941889116912</v>
      </c>
    </row>
    <row r="376" spans="1:13" ht="37.5" x14ac:dyDescent="0.3">
      <c r="A376" s="33" t="s">
        <v>33</v>
      </c>
      <c r="B376" s="9">
        <v>604</v>
      </c>
      <c r="C376" s="9" t="s">
        <v>101</v>
      </c>
      <c r="D376" s="11" t="s">
        <v>397</v>
      </c>
      <c r="E376" s="9">
        <v>20</v>
      </c>
      <c r="F376" s="9">
        <v>1</v>
      </c>
      <c r="G376" s="11" t="s">
        <v>21</v>
      </c>
      <c r="H376" s="10" t="s">
        <v>28</v>
      </c>
      <c r="I376" s="11" t="s">
        <v>19</v>
      </c>
      <c r="J376" s="152">
        <f>J377+J378+J379</f>
        <v>1514.36</v>
      </c>
      <c r="K376" s="152">
        <f>K377+K378+K379</f>
        <v>1568.3999999999999</v>
      </c>
      <c r="L376" s="152">
        <f>L377+L378+L379</f>
        <v>110.78</v>
      </c>
      <c r="M376" s="203">
        <f t="shared" si="55"/>
        <v>7.0632491711298151</v>
      </c>
    </row>
    <row r="377" spans="1:13" ht="75" x14ac:dyDescent="0.3">
      <c r="A377" s="33" t="s">
        <v>34</v>
      </c>
      <c r="B377" s="9">
        <v>604</v>
      </c>
      <c r="C377" s="10" t="s">
        <v>21</v>
      </c>
      <c r="D377" s="11" t="s">
        <v>397</v>
      </c>
      <c r="E377" s="9">
        <v>20</v>
      </c>
      <c r="F377" s="9">
        <v>1</v>
      </c>
      <c r="G377" s="11" t="s">
        <v>21</v>
      </c>
      <c r="H377" s="10" t="s">
        <v>28</v>
      </c>
      <c r="I377" s="11" t="s">
        <v>29</v>
      </c>
      <c r="J377" s="152">
        <v>362.56</v>
      </c>
      <c r="K377" s="152">
        <v>362.56</v>
      </c>
      <c r="L377" s="152">
        <v>18.03</v>
      </c>
      <c r="M377" s="203">
        <f t="shared" si="55"/>
        <v>4.9729699911738745</v>
      </c>
    </row>
    <row r="378" spans="1:13" ht="37.5" x14ac:dyDescent="0.3">
      <c r="A378" s="33" t="s">
        <v>35</v>
      </c>
      <c r="B378" s="9">
        <v>604</v>
      </c>
      <c r="C378" s="10" t="s">
        <v>21</v>
      </c>
      <c r="D378" s="11" t="s">
        <v>397</v>
      </c>
      <c r="E378" s="9">
        <v>20</v>
      </c>
      <c r="F378" s="9">
        <v>1</v>
      </c>
      <c r="G378" s="11" t="s">
        <v>21</v>
      </c>
      <c r="H378" s="10" t="s">
        <v>28</v>
      </c>
      <c r="I378" s="11" t="s">
        <v>36</v>
      </c>
      <c r="J378" s="152">
        <v>1150.21</v>
      </c>
      <c r="K378" s="152">
        <v>1204.25</v>
      </c>
      <c r="L378" s="152">
        <v>92.75</v>
      </c>
      <c r="M378" s="203">
        <f t="shared" si="55"/>
        <v>7.701889142619887</v>
      </c>
    </row>
    <row r="379" spans="1:13" x14ac:dyDescent="0.3">
      <c r="A379" s="33" t="s">
        <v>37</v>
      </c>
      <c r="B379" s="9">
        <v>604</v>
      </c>
      <c r="C379" s="10" t="s">
        <v>21</v>
      </c>
      <c r="D379" s="11" t="s">
        <v>397</v>
      </c>
      <c r="E379" s="9">
        <v>20</v>
      </c>
      <c r="F379" s="9">
        <v>1</v>
      </c>
      <c r="G379" s="11" t="s">
        <v>21</v>
      </c>
      <c r="H379" s="10" t="s">
        <v>28</v>
      </c>
      <c r="I379" s="11" t="s">
        <v>38</v>
      </c>
      <c r="J379" s="152">
        <v>1.59</v>
      </c>
      <c r="K379" s="152">
        <v>1.59</v>
      </c>
      <c r="L379" s="152">
        <v>0</v>
      </c>
      <c r="M379" s="203">
        <f t="shared" si="55"/>
        <v>0</v>
      </c>
    </row>
    <row r="380" spans="1:13" ht="37.5" x14ac:dyDescent="0.3">
      <c r="A380" s="33" t="s">
        <v>39</v>
      </c>
      <c r="B380" s="9">
        <v>604</v>
      </c>
      <c r="C380" s="9" t="s">
        <v>101</v>
      </c>
      <c r="D380" s="11" t="s">
        <v>397</v>
      </c>
      <c r="E380" s="9">
        <v>20</v>
      </c>
      <c r="F380" s="9">
        <v>1</v>
      </c>
      <c r="G380" s="11" t="s">
        <v>21</v>
      </c>
      <c r="H380" s="10" t="s">
        <v>30</v>
      </c>
      <c r="I380" s="11" t="s">
        <v>19</v>
      </c>
      <c r="J380" s="152">
        <f>J381</f>
        <v>13873.63</v>
      </c>
      <c r="K380" s="152">
        <f>K381</f>
        <v>13873.63</v>
      </c>
      <c r="L380" s="152">
        <f>L381</f>
        <v>3015.45</v>
      </c>
      <c r="M380" s="203">
        <f t="shared" si="55"/>
        <v>21.735119071216403</v>
      </c>
    </row>
    <row r="381" spans="1:13" ht="75" x14ac:dyDescent="0.3">
      <c r="A381" s="33" t="s">
        <v>34</v>
      </c>
      <c r="B381" s="9">
        <v>604</v>
      </c>
      <c r="C381" s="10" t="s">
        <v>21</v>
      </c>
      <c r="D381" s="11" t="s">
        <v>397</v>
      </c>
      <c r="E381" s="9">
        <v>20</v>
      </c>
      <c r="F381" s="9">
        <v>1</v>
      </c>
      <c r="G381" s="11" t="s">
        <v>21</v>
      </c>
      <c r="H381" s="10" t="s">
        <v>30</v>
      </c>
      <c r="I381" s="11" t="s">
        <v>29</v>
      </c>
      <c r="J381" s="152">
        <v>13873.63</v>
      </c>
      <c r="K381" s="152">
        <v>13873.63</v>
      </c>
      <c r="L381" s="152">
        <v>3015.45</v>
      </c>
      <c r="M381" s="203">
        <f t="shared" si="55"/>
        <v>21.735119071216403</v>
      </c>
    </row>
    <row r="382" spans="1:13" x14ac:dyDescent="0.3">
      <c r="A382" s="34" t="s">
        <v>59</v>
      </c>
      <c r="B382" s="6">
        <v>604</v>
      </c>
      <c r="C382" s="13" t="s">
        <v>21</v>
      </c>
      <c r="D382" s="8">
        <v>11</v>
      </c>
      <c r="E382" s="8" t="s">
        <v>16</v>
      </c>
      <c r="F382" s="8">
        <v>0</v>
      </c>
      <c r="G382" s="8" t="s">
        <v>16</v>
      </c>
      <c r="H382" s="7" t="s">
        <v>18</v>
      </c>
      <c r="I382" s="8" t="s">
        <v>19</v>
      </c>
      <c r="J382" s="173">
        <f t="shared" ref="J382:L385" si="60">J383</f>
        <v>375</v>
      </c>
      <c r="K382" s="173">
        <f t="shared" si="60"/>
        <v>375</v>
      </c>
      <c r="L382" s="173">
        <f t="shared" si="60"/>
        <v>0</v>
      </c>
      <c r="M382" s="202">
        <f t="shared" si="55"/>
        <v>0</v>
      </c>
    </row>
    <row r="383" spans="1:13" ht="37.5" x14ac:dyDescent="0.3">
      <c r="A383" s="33" t="s">
        <v>48</v>
      </c>
      <c r="B383" s="9">
        <v>604</v>
      </c>
      <c r="C383" s="14" t="s">
        <v>21</v>
      </c>
      <c r="D383" s="11">
        <v>11</v>
      </c>
      <c r="E383" s="9">
        <v>51</v>
      </c>
      <c r="F383" s="9">
        <v>0</v>
      </c>
      <c r="G383" s="11" t="s">
        <v>16</v>
      </c>
      <c r="H383" s="10" t="s">
        <v>18</v>
      </c>
      <c r="I383" s="11" t="s">
        <v>19</v>
      </c>
      <c r="J383" s="152">
        <f t="shared" si="60"/>
        <v>375</v>
      </c>
      <c r="K383" s="152">
        <f t="shared" si="60"/>
        <v>375</v>
      </c>
      <c r="L383" s="152">
        <f t="shared" si="60"/>
        <v>0</v>
      </c>
      <c r="M383" s="203">
        <f t="shared" si="55"/>
        <v>0</v>
      </c>
    </row>
    <row r="384" spans="1:13" x14ac:dyDescent="0.3">
      <c r="A384" s="33" t="s">
        <v>199</v>
      </c>
      <c r="B384" s="9">
        <v>604</v>
      </c>
      <c r="C384" s="14" t="s">
        <v>21</v>
      </c>
      <c r="D384" s="11">
        <v>11</v>
      </c>
      <c r="E384" s="9">
        <v>51</v>
      </c>
      <c r="F384" s="9">
        <v>4</v>
      </c>
      <c r="G384" s="11" t="s">
        <v>16</v>
      </c>
      <c r="H384" s="10" t="s">
        <v>18</v>
      </c>
      <c r="I384" s="11" t="s">
        <v>19</v>
      </c>
      <c r="J384" s="152">
        <f t="shared" si="60"/>
        <v>375</v>
      </c>
      <c r="K384" s="152">
        <f t="shared" si="60"/>
        <v>375</v>
      </c>
      <c r="L384" s="152">
        <f t="shared" si="60"/>
        <v>0</v>
      </c>
      <c r="M384" s="203">
        <f t="shared" si="55"/>
        <v>0</v>
      </c>
    </row>
    <row r="385" spans="1:13" x14ac:dyDescent="0.3">
      <c r="A385" s="33" t="s">
        <v>60</v>
      </c>
      <c r="B385" s="9">
        <v>604</v>
      </c>
      <c r="C385" s="14" t="s">
        <v>21</v>
      </c>
      <c r="D385" s="11">
        <v>11</v>
      </c>
      <c r="E385" s="9">
        <v>51</v>
      </c>
      <c r="F385" s="9">
        <v>4</v>
      </c>
      <c r="G385" s="11" t="s">
        <v>16</v>
      </c>
      <c r="H385" s="10" t="s">
        <v>61</v>
      </c>
      <c r="I385" s="11" t="s">
        <v>19</v>
      </c>
      <c r="J385" s="152">
        <f t="shared" si="60"/>
        <v>375</v>
      </c>
      <c r="K385" s="152">
        <f t="shared" si="60"/>
        <v>375</v>
      </c>
      <c r="L385" s="152">
        <f t="shared" si="60"/>
        <v>0</v>
      </c>
      <c r="M385" s="203">
        <f t="shared" si="55"/>
        <v>0</v>
      </c>
    </row>
    <row r="386" spans="1:13" x14ac:dyDescent="0.3">
      <c r="A386" s="33" t="s">
        <v>37</v>
      </c>
      <c r="B386" s="9">
        <v>604</v>
      </c>
      <c r="C386" s="10" t="s">
        <v>21</v>
      </c>
      <c r="D386" s="11">
        <v>11</v>
      </c>
      <c r="E386" s="9">
        <v>51</v>
      </c>
      <c r="F386" s="9">
        <v>4</v>
      </c>
      <c r="G386" s="11" t="s">
        <v>16</v>
      </c>
      <c r="H386" s="10" t="s">
        <v>61</v>
      </c>
      <c r="I386" s="11" t="s">
        <v>38</v>
      </c>
      <c r="J386" s="152">
        <v>375</v>
      </c>
      <c r="K386" s="152">
        <v>375</v>
      </c>
      <c r="L386" s="152">
        <v>0</v>
      </c>
      <c r="M386" s="203">
        <f t="shared" si="55"/>
        <v>0</v>
      </c>
    </row>
    <row r="387" spans="1:13" x14ac:dyDescent="0.3">
      <c r="A387" s="50" t="s">
        <v>40</v>
      </c>
      <c r="B387" s="6">
        <v>604</v>
      </c>
      <c r="C387" s="6" t="s">
        <v>43</v>
      </c>
      <c r="D387" s="8">
        <v>13</v>
      </c>
      <c r="E387" s="6">
        <v>0</v>
      </c>
      <c r="F387" s="6">
        <v>0</v>
      </c>
      <c r="G387" s="8" t="s">
        <v>16</v>
      </c>
      <c r="H387" s="7" t="s">
        <v>18</v>
      </c>
      <c r="I387" s="8" t="s">
        <v>19</v>
      </c>
      <c r="J387" s="173">
        <f>J397+J388+J393</f>
        <v>54472.159999999996</v>
      </c>
      <c r="K387" s="173">
        <f>K397+K388+K393</f>
        <v>52033.63</v>
      </c>
      <c r="L387" s="173">
        <f>L397+L388+L393</f>
        <v>5131.25</v>
      </c>
      <c r="M387" s="202">
        <f t="shared" si="55"/>
        <v>9.8614107837565825</v>
      </c>
    </row>
    <row r="388" spans="1:13" ht="56.25" x14ac:dyDescent="0.3">
      <c r="A388" s="33" t="s">
        <v>352</v>
      </c>
      <c r="B388" s="9">
        <v>604</v>
      </c>
      <c r="C388" s="10" t="s">
        <v>21</v>
      </c>
      <c r="D388" s="11">
        <v>13</v>
      </c>
      <c r="E388" s="9">
        <v>20</v>
      </c>
      <c r="F388" s="9">
        <v>0</v>
      </c>
      <c r="G388" s="11" t="s">
        <v>16</v>
      </c>
      <c r="H388" s="10" t="s">
        <v>18</v>
      </c>
      <c r="I388" s="11" t="s">
        <v>19</v>
      </c>
      <c r="J388" s="152">
        <f t="shared" ref="J388:L391" si="61">J389</f>
        <v>24623.040000000001</v>
      </c>
      <c r="K388" s="152">
        <f t="shared" si="61"/>
        <v>21673.919999999998</v>
      </c>
      <c r="L388" s="152">
        <f t="shared" si="61"/>
        <v>0</v>
      </c>
      <c r="M388" s="203">
        <f t="shared" si="55"/>
        <v>0</v>
      </c>
    </row>
    <row r="389" spans="1:13" ht="75" x14ac:dyDescent="0.3">
      <c r="A389" s="33" t="s">
        <v>339</v>
      </c>
      <c r="B389" s="9">
        <v>604</v>
      </c>
      <c r="C389" s="10" t="s">
        <v>21</v>
      </c>
      <c r="D389" s="11">
        <v>13</v>
      </c>
      <c r="E389" s="9">
        <v>20</v>
      </c>
      <c r="F389" s="9">
        <v>1</v>
      </c>
      <c r="G389" s="11" t="s">
        <v>16</v>
      </c>
      <c r="H389" s="10" t="s">
        <v>18</v>
      </c>
      <c r="I389" s="11" t="s">
        <v>19</v>
      </c>
      <c r="J389" s="152">
        <f t="shared" si="61"/>
        <v>24623.040000000001</v>
      </c>
      <c r="K389" s="152">
        <f t="shared" si="61"/>
        <v>21673.919999999998</v>
      </c>
      <c r="L389" s="152">
        <f t="shared" si="61"/>
        <v>0</v>
      </c>
      <c r="M389" s="203">
        <f t="shared" si="55"/>
        <v>0</v>
      </c>
    </row>
    <row r="390" spans="1:13" ht="56.25" x14ac:dyDescent="0.3">
      <c r="A390" s="33" t="s">
        <v>271</v>
      </c>
      <c r="B390" s="9">
        <v>604</v>
      </c>
      <c r="C390" s="10" t="s">
        <v>21</v>
      </c>
      <c r="D390" s="11">
        <v>13</v>
      </c>
      <c r="E390" s="9">
        <v>20</v>
      </c>
      <c r="F390" s="9">
        <v>1</v>
      </c>
      <c r="G390" s="11" t="s">
        <v>21</v>
      </c>
      <c r="H390" s="10" t="s">
        <v>18</v>
      </c>
      <c r="I390" s="11" t="s">
        <v>19</v>
      </c>
      <c r="J390" s="152">
        <f t="shared" si="61"/>
        <v>24623.040000000001</v>
      </c>
      <c r="K390" s="152">
        <f t="shared" si="61"/>
        <v>21673.919999999998</v>
      </c>
      <c r="L390" s="152">
        <f t="shared" si="61"/>
        <v>0</v>
      </c>
      <c r="M390" s="203">
        <f t="shared" si="55"/>
        <v>0</v>
      </c>
    </row>
    <row r="391" spans="1:13" ht="75" x14ac:dyDescent="0.3">
      <c r="A391" s="48" t="s">
        <v>462</v>
      </c>
      <c r="B391" s="9">
        <v>604</v>
      </c>
      <c r="C391" s="10" t="s">
        <v>21</v>
      </c>
      <c r="D391" s="11">
        <v>13</v>
      </c>
      <c r="E391" s="9">
        <v>20</v>
      </c>
      <c r="F391" s="9">
        <v>1</v>
      </c>
      <c r="G391" s="11" t="s">
        <v>21</v>
      </c>
      <c r="H391" s="10" t="s">
        <v>463</v>
      </c>
      <c r="I391" s="11" t="s">
        <v>19</v>
      </c>
      <c r="J391" s="152">
        <f t="shared" si="61"/>
        <v>24623.040000000001</v>
      </c>
      <c r="K391" s="152">
        <f t="shared" si="61"/>
        <v>21673.919999999998</v>
      </c>
      <c r="L391" s="152">
        <f t="shared" si="61"/>
        <v>0</v>
      </c>
      <c r="M391" s="203">
        <f t="shared" si="55"/>
        <v>0</v>
      </c>
    </row>
    <row r="392" spans="1:13" x14ac:dyDescent="0.3">
      <c r="A392" s="48" t="s">
        <v>37</v>
      </c>
      <c r="B392" s="9">
        <v>604</v>
      </c>
      <c r="C392" s="10" t="s">
        <v>21</v>
      </c>
      <c r="D392" s="11">
        <v>13</v>
      </c>
      <c r="E392" s="9">
        <v>20</v>
      </c>
      <c r="F392" s="9">
        <v>1</v>
      </c>
      <c r="G392" s="11" t="s">
        <v>21</v>
      </c>
      <c r="H392" s="10" t="s">
        <v>463</v>
      </c>
      <c r="I392" s="11" t="s">
        <v>38</v>
      </c>
      <c r="J392" s="152">
        <v>24623.040000000001</v>
      </c>
      <c r="K392" s="152">
        <v>21673.919999999998</v>
      </c>
      <c r="L392" s="152">
        <v>0</v>
      </c>
      <c r="M392" s="203">
        <f t="shared" si="55"/>
        <v>0</v>
      </c>
    </row>
    <row r="393" spans="1:13" ht="37.5" x14ac:dyDescent="0.3">
      <c r="A393" s="33" t="s">
        <v>48</v>
      </c>
      <c r="B393" s="9">
        <v>604</v>
      </c>
      <c r="C393" s="14" t="s">
        <v>21</v>
      </c>
      <c r="D393" s="11">
        <v>13</v>
      </c>
      <c r="E393" s="11" t="s">
        <v>45</v>
      </c>
      <c r="F393" s="11" t="s">
        <v>17</v>
      </c>
      <c r="G393" s="11" t="s">
        <v>16</v>
      </c>
      <c r="H393" s="10" t="s">
        <v>18</v>
      </c>
      <c r="I393" s="11" t="s">
        <v>19</v>
      </c>
      <c r="J393" s="152">
        <f t="shared" ref="J393:L395" si="62">J394</f>
        <v>350.74</v>
      </c>
      <c r="K393" s="152">
        <f t="shared" si="62"/>
        <v>350.74</v>
      </c>
      <c r="L393" s="152">
        <f t="shared" si="62"/>
        <v>0</v>
      </c>
      <c r="M393" s="203">
        <f t="shared" si="55"/>
        <v>0</v>
      </c>
    </row>
    <row r="394" spans="1:13" ht="37.5" x14ac:dyDescent="0.3">
      <c r="A394" s="33" t="s">
        <v>62</v>
      </c>
      <c r="B394" s="9">
        <v>604</v>
      </c>
      <c r="C394" s="14" t="s">
        <v>21</v>
      </c>
      <c r="D394" s="11">
        <v>13</v>
      </c>
      <c r="E394" s="11" t="s">
        <v>45</v>
      </c>
      <c r="F394" s="11" t="s">
        <v>11</v>
      </c>
      <c r="G394" s="11" t="s">
        <v>16</v>
      </c>
      <c r="H394" s="10" t="s">
        <v>18</v>
      </c>
      <c r="I394" s="11" t="s">
        <v>19</v>
      </c>
      <c r="J394" s="152">
        <f t="shared" si="62"/>
        <v>350.74</v>
      </c>
      <c r="K394" s="152">
        <f t="shared" si="62"/>
        <v>350.74</v>
      </c>
      <c r="L394" s="152">
        <f t="shared" si="62"/>
        <v>0</v>
      </c>
      <c r="M394" s="203">
        <f t="shared" si="55"/>
        <v>0</v>
      </c>
    </row>
    <row r="395" spans="1:13" x14ac:dyDescent="0.3">
      <c r="A395" s="39" t="s">
        <v>41</v>
      </c>
      <c r="B395" s="9">
        <v>604</v>
      </c>
      <c r="C395" s="14" t="s">
        <v>21</v>
      </c>
      <c r="D395" s="14">
        <v>13</v>
      </c>
      <c r="E395" s="9">
        <v>51</v>
      </c>
      <c r="F395" s="9">
        <v>5</v>
      </c>
      <c r="G395" s="11" t="s">
        <v>16</v>
      </c>
      <c r="H395" s="10" t="s">
        <v>64</v>
      </c>
      <c r="I395" s="11" t="s">
        <v>19</v>
      </c>
      <c r="J395" s="152">
        <f t="shared" si="62"/>
        <v>350.74</v>
      </c>
      <c r="K395" s="152">
        <f t="shared" si="62"/>
        <v>350.74</v>
      </c>
      <c r="L395" s="152">
        <f t="shared" si="62"/>
        <v>0</v>
      </c>
      <c r="M395" s="203">
        <f t="shared" si="55"/>
        <v>0</v>
      </c>
    </row>
    <row r="396" spans="1:13" ht="75" x14ac:dyDescent="0.3">
      <c r="A396" s="33" t="s">
        <v>34</v>
      </c>
      <c r="B396" s="9">
        <v>604</v>
      </c>
      <c r="C396" s="10" t="s">
        <v>21</v>
      </c>
      <c r="D396" s="11">
        <v>13</v>
      </c>
      <c r="E396" s="9">
        <v>51</v>
      </c>
      <c r="F396" s="9">
        <v>5</v>
      </c>
      <c r="G396" s="11" t="s">
        <v>16</v>
      </c>
      <c r="H396" s="10" t="s">
        <v>64</v>
      </c>
      <c r="I396" s="11" t="s">
        <v>29</v>
      </c>
      <c r="J396" s="152">
        <v>350.74</v>
      </c>
      <c r="K396" s="152">
        <v>350.74</v>
      </c>
      <c r="L396" s="152">
        <v>0</v>
      </c>
      <c r="M396" s="203">
        <f t="shared" si="55"/>
        <v>0</v>
      </c>
    </row>
    <row r="397" spans="1:13" ht="75" x14ac:dyDescent="0.3">
      <c r="A397" s="33" t="s">
        <v>417</v>
      </c>
      <c r="B397" s="9">
        <v>604</v>
      </c>
      <c r="C397" s="9" t="s">
        <v>43</v>
      </c>
      <c r="D397" s="11">
        <v>13</v>
      </c>
      <c r="E397" s="11" t="s">
        <v>419</v>
      </c>
      <c r="F397" s="11" t="s">
        <v>17</v>
      </c>
      <c r="G397" s="11" t="s">
        <v>16</v>
      </c>
      <c r="H397" s="10" t="s">
        <v>18</v>
      </c>
      <c r="I397" s="11" t="s">
        <v>19</v>
      </c>
      <c r="J397" s="152">
        <f t="shared" ref="J397:L398" si="63">J398</f>
        <v>29498.379999999997</v>
      </c>
      <c r="K397" s="152">
        <f t="shared" si="63"/>
        <v>30008.969999999998</v>
      </c>
      <c r="L397" s="152">
        <f t="shared" si="63"/>
        <v>5131.25</v>
      </c>
      <c r="M397" s="203">
        <f t="shared" si="55"/>
        <v>17.099054049505867</v>
      </c>
    </row>
    <row r="398" spans="1:13" ht="56.25" x14ac:dyDescent="0.3">
      <c r="A398" s="33" t="s">
        <v>418</v>
      </c>
      <c r="B398" s="9">
        <v>604</v>
      </c>
      <c r="C398" s="9" t="s">
        <v>43</v>
      </c>
      <c r="D398" s="11">
        <v>13</v>
      </c>
      <c r="E398" s="11" t="s">
        <v>419</v>
      </c>
      <c r="F398" s="11" t="s">
        <v>26</v>
      </c>
      <c r="G398" s="11" t="s">
        <v>16</v>
      </c>
      <c r="H398" s="10" t="s">
        <v>18</v>
      </c>
      <c r="I398" s="11" t="s">
        <v>19</v>
      </c>
      <c r="J398" s="152">
        <f t="shared" si="63"/>
        <v>29498.379999999997</v>
      </c>
      <c r="K398" s="152">
        <f t="shared" si="63"/>
        <v>30008.969999999998</v>
      </c>
      <c r="L398" s="152">
        <f t="shared" si="63"/>
        <v>5131.25</v>
      </c>
      <c r="M398" s="203">
        <f t="shared" si="55"/>
        <v>17.099054049505867</v>
      </c>
    </row>
    <row r="399" spans="1:13" ht="37.5" x14ac:dyDescent="0.3">
      <c r="A399" s="47" t="s">
        <v>420</v>
      </c>
      <c r="B399" s="9">
        <v>604</v>
      </c>
      <c r="C399" s="9" t="s">
        <v>43</v>
      </c>
      <c r="D399" s="11">
        <v>13</v>
      </c>
      <c r="E399" s="11" t="s">
        <v>419</v>
      </c>
      <c r="F399" s="11" t="s">
        <v>26</v>
      </c>
      <c r="G399" s="11" t="s">
        <v>16</v>
      </c>
      <c r="H399" s="10" t="s">
        <v>69</v>
      </c>
      <c r="I399" s="11" t="s">
        <v>19</v>
      </c>
      <c r="J399" s="152">
        <f>J400+J401+J402</f>
        <v>29498.379999999997</v>
      </c>
      <c r="K399" s="152">
        <f>K400+K401+K402</f>
        <v>30008.969999999998</v>
      </c>
      <c r="L399" s="152">
        <f>L400+L401+L402</f>
        <v>5131.25</v>
      </c>
      <c r="M399" s="203">
        <f t="shared" si="55"/>
        <v>17.099054049505867</v>
      </c>
    </row>
    <row r="400" spans="1:13" ht="75" x14ac:dyDescent="0.3">
      <c r="A400" s="48" t="s">
        <v>34</v>
      </c>
      <c r="B400" s="9">
        <v>604</v>
      </c>
      <c r="C400" s="10" t="s">
        <v>21</v>
      </c>
      <c r="D400" s="11">
        <v>13</v>
      </c>
      <c r="E400" s="11" t="s">
        <v>419</v>
      </c>
      <c r="F400" s="11" t="s">
        <v>26</v>
      </c>
      <c r="G400" s="11" t="s">
        <v>16</v>
      </c>
      <c r="H400" s="10" t="s">
        <v>69</v>
      </c>
      <c r="I400" s="11" t="s">
        <v>29</v>
      </c>
      <c r="J400" s="152">
        <v>26436.3</v>
      </c>
      <c r="K400" s="152">
        <v>26436.3</v>
      </c>
      <c r="L400" s="152">
        <v>4849.38</v>
      </c>
      <c r="M400" s="203">
        <f t="shared" si="55"/>
        <v>18.343641129810148</v>
      </c>
    </row>
    <row r="401" spans="1:13" ht="37.5" x14ac:dyDescent="0.3">
      <c r="A401" s="48" t="s">
        <v>35</v>
      </c>
      <c r="B401" s="9">
        <v>604</v>
      </c>
      <c r="C401" s="10" t="s">
        <v>21</v>
      </c>
      <c r="D401" s="11">
        <v>13</v>
      </c>
      <c r="E401" s="11" t="s">
        <v>419</v>
      </c>
      <c r="F401" s="11" t="s">
        <v>26</v>
      </c>
      <c r="G401" s="11" t="s">
        <v>16</v>
      </c>
      <c r="H401" s="10" t="s">
        <v>69</v>
      </c>
      <c r="I401" s="11" t="s">
        <v>36</v>
      </c>
      <c r="J401" s="152">
        <v>3061.78</v>
      </c>
      <c r="K401" s="152">
        <v>3572.37</v>
      </c>
      <c r="L401" s="152">
        <v>281.87</v>
      </c>
      <c r="M401" s="203">
        <f t="shared" si="55"/>
        <v>7.8902801221597985</v>
      </c>
    </row>
    <row r="402" spans="1:13" x14ac:dyDescent="0.3">
      <c r="A402" s="48" t="s">
        <v>37</v>
      </c>
      <c r="B402" s="9">
        <v>604</v>
      </c>
      <c r="C402" s="10" t="s">
        <v>21</v>
      </c>
      <c r="D402" s="11">
        <v>13</v>
      </c>
      <c r="E402" s="11" t="s">
        <v>419</v>
      </c>
      <c r="F402" s="11" t="s">
        <v>26</v>
      </c>
      <c r="G402" s="11" t="s">
        <v>16</v>
      </c>
      <c r="H402" s="10" t="s">
        <v>69</v>
      </c>
      <c r="I402" s="11" t="s">
        <v>38</v>
      </c>
      <c r="J402" s="152">
        <v>0.3</v>
      </c>
      <c r="K402" s="152">
        <v>0.3</v>
      </c>
      <c r="L402" s="152">
        <v>0</v>
      </c>
      <c r="M402" s="203">
        <f t="shared" ref="M402:M468" si="64">L402/K402*100</f>
        <v>0</v>
      </c>
    </row>
    <row r="403" spans="1:13" ht="56.25" x14ac:dyDescent="0.3">
      <c r="A403" s="50" t="s">
        <v>204</v>
      </c>
      <c r="B403" s="8" t="s">
        <v>203</v>
      </c>
      <c r="C403" s="7" t="s">
        <v>16</v>
      </c>
      <c r="D403" s="7" t="s">
        <v>16</v>
      </c>
      <c r="E403" s="8" t="s">
        <v>16</v>
      </c>
      <c r="F403" s="8" t="s">
        <v>17</v>
      </c>
      <c r="G403" s="8" t="s">
        <v>16</v>
      </c>
      <c r="H403" s="7" t="s">
        <v>18</v>
      </c>
      <c r="I403" s="8" t="s">
        <v>19</v>
      </c>
      <c r="J403" s="173">
        <f>J414+J508+J404</f>
        <v>1059029.0399999998</v>
      </c>
      <c r="K403" s="173">
        <f>K414+K508+K404</f>
        <v>1099639.6000000001</v>
      </c>
      <c r="L403" s="173">
        <f>L414+L508+L404</f>
        <v>220232.15000000002</v>
      </c>
      <c r="M403" s="202">
        <f t="shared" si="64"/>
        <v>20.027666337225398</v>
      </c>
    </row>
    <row r="404" spans="1:13" ht="37.5" x14ac:dyDescent="0.3">
      <c r="A404" s="50" t="s">
        <v>75</v>
      </c>
      <c r="B404" s="8" t="s">
        <v>203</v>
      </c>
      <c r="C404" s="7" t="s">
        <v>24</v>
      </c>
      <c r="D404" s="7" t="s">
        <v>16</v>
      </c>
      <c r="E404" s="8" t="s">
        <v>16</v>
      </c>
      <c r="F404" s="8" t="s">
        <v>17</v>
      </c>
      <c r="G404" s="8" t="s">
        <v>16</v>
      </c>
      <c r="H404" s="7" t="s">
        <v>18</v>
      </c>
      <c r="I404" s="8" t="s">
        <v>19</v>
      </c>
      <c r="J404" s="173">
        <f t="shared" ref="J404:L407" si="65">J405</f>
        <v>8172.51</v>
      </c>
      <c r="K404" s="173">
        <f t="shared" si="65"/>
        <v>9595.1099999999988</v>
      </c>
      <c r="L404" s="173">
        <f t="shared" si="65"/>
        <v>2020.24</v>
      </c>
      <c r="M404" s="202">
        <f t="shared" si="64"/>
        <v>21.054891502025512</v>
      </c>
    </row>
    <row r="405" spans="1:13" x14ac:dyDescent="0.3">
      <c r="A405" s="50" t="s">
        <v>458</v>
      </c>
      <c r="B405" s="8" t="s">
        <v>203</v>
      </c>
      <c r="C405" s="7" t="s">
        <v>24</v>
      </c>
      <c r="D405" s="7" t="s">
        <v>96</v>
      </c>
      <c r="E405" s="8" t="s">
        <v>16</v>
      </c>
      <c r="F405" s="8" t="s">
        <v>17</v>
      </c>
      <c r="G405" s="8" t="s">
        <v>16</v>
      </c>
      <c r="H405" s="7" t="s">
        <v>18</v>
      </c>
      <c r="I405" s="8" t="s">
        <v>19</v>
      </c>
      <c r="J405" s="173">
        <f t="shared" si="65"/>
        <v>8172.51</v>
      </c>
      <c r="K405" s="173">
        <f t="shared" si="65"/>
        <v>9595.1099999999988</v>
      </c>
      <c r="L405" s="173">
        <f t="shared" si="65"/>
        <v>2020.24</v>
      </c>
      <c r="M405" s="202">
        <f t="shared" si="64"/>
        <v>21.054891502025512</v>
      </c>
    </row>
    <row r="406" spans="1:13" ht="37.5" x14ac:dyDescent="0.3">
      <c r="A406" s="54" t="s">
        <v>438</v>
      </c>
      <c r="B406" s="11" t="s">
        <v>203</v>
      </c>
      <c r="C406" s="10" t="s">
        <v>24</v>
      </c>
      <c r="D406" s="10" t="s">
        <v>96</v>
      </c>
      <c r="E406" s="11" t="s">
        <v>368</v>
      </c>
      <c r="F406" s="11" t="s">
        <v>17</v>
      </c>
      <c r="G406" s="11" t="s">
        <v>16</v>
      </c>
      <c r="H406" s="10" t="s">
        <v>18</v>
      </c>
      <c r="I406" s="11" t="s">
        <v>19</v>
      </c>
      <c r="J406" s="152">
        <f>J407+J411</f>
        <v>8172.51</v>
      </c>
      <c r="K406" s="152">
        <f t="shared" ref="K406:L406" si="66">K407+K411</f>
        <v>9595.1099999999988</v>
      </c>
      <c r="L406" s="152">
        <f t="shared" si="66"/>
        <v>2020.24</v>
      </c>
      <c r="M406" s="203">
        <f t="shared" si="64"/>
        <v>21.054891502025512</v>
      </c>
    </row>
    <row r="407" spans="1:13" x14ac:dyDescent="0.3">
      <c r="A407" s="55" t="s">
        <v>455</v>
      </c>
      <c r="B407" s="11" t="s">
        <v>203</v>
      </c>
      <c r="C407" s="10" t="s">
        <v>24</v>
      </c>
      <c r="D407" s="10" t="s">
        <v>96</v>
      </c>
      <c r="E407" s="11" t="s">
        <v>368</v>
      </c>
      <c r="F407" s="11" t="s">
        <v>26</v>
      </c>
      <c r="G407" s="11" t="s">
        <v>16</v>
      </c>
      <c r="H407" s="10" t="s">
        <v>18</v>
      </c>
      <c r="I407" s="11" t="s">
        <v>19</v>
      </c>
      <c r="J407" s="152">
        <f t="shared" si="65"/>
        <v>8172.51</v>
      </c>
      <c r="K407" s="152">
        <f t="shared" si="65"/>
        <v>9595.1099999999988</v>
      </c>
      <c r="L407" s="152">
        <f t="shared" si="65"/>
        <v>0</v>
      </c>
      <c r="M407" s="203">
        <f t="shared" si="64"/>
        <v>0</v>
      </c>
    </row>
    <row r="408" spans="1:13" ht="187.5" x14ac:dyDescent="0.3">
      <c r="A408" s="194" t="s">
        <v>951</v>
      </c>
      <c r="B408" s="11" t="s">
        <v>203</v>
      </c>
      <c r="C408" s="10" t="s">
        <v>24</v>
      </c>
      <c r="D408" s="10" t="s">
        <v>96</v>
      </c>
      <c r="E408" s="11" t="s">
        <v>368</v>
      </c>
      <c r="F408" s="11" t="s">
        <v>26</v>
      </c>
      <c r="G408" s="11" t="s">
        <v>16</v>
      </c>
      <c r="H408" s="10" t="s">
        <v>459</v>
      </c>
      <c r="I408" s="11" t="s">
        <v>19</v>
      </c>
      <c r="J408" s="152">
        <f>J410+J409</f>
        <v>8172.51</v>
      </c>
      <c r="K408" s="152">
        <f>K410+K409</f>
        <v>9595.1099999999988</v>
      </c>
      <c r="L408" s="152">
        <f>L410+L409</f>
        <v>0</v>
      </c>
      <c r="M408" s="203">
        <f t="shared" si="64"/>
        <v>0</v>
      </c>
    </row>
    <row r="409" spans="1:13" ht="75" x14ac:dyDescent="0.3">
      <c r="A409" s="48" t="s">
        <v>34</v>
      </c>
      <c r="B409" s="11" t="s">
        <v>203</v>
      </c>
      <c r="C409" s="10" t="s">
        <v>24</v>
      </c>
      <c r="D409" s="10" t="s">
        <v>96</v>
      </c>
      <c r="E409" s="11" t="s">
        <v>368</v>
      </c>
      <c r="F409" s="11" t="s">
        <v>26</v>
      </c>
      <c r="G409" s="11" t="s">
        <v>16</v>
      </c>
      <c r="H409" s="10" t="s">
        <v>459</v>
      </c>
      <c r="I409" s="11" t="s">
        <v>29</v>
      </c>
      <c r="J409" s="152">
        <v>0</v>
      </c>
      <c r="K409" s="152">
        <v>337.21</v>
      </c>
      <c r="L409" s="152">
        <v>0</v>
      </c>
      <c r="M409" s="203">
        <f t="shared" si="64"/>
        <v>0</v>
      </c>
    </row>
    <row r="410" spans="1:13" ht="37.5" x14ac:dyDescent="0.3">
      <c r="A410" s="48" t="s">
        <v>35</v>
      </c>
      <c r="B410" s="11" t="s">
        <v>203</v>
      </c>
      <c r="C410" s="10" t="s">
        <v>24</v>
      </c>
      <c r="D410" s="10" t="s">
        <v>96</v>
      </c>
      <c r="E410" s="11" t="s">
        <v>368</v>
      </c>
      <c r="F410" s="11" t="s">
        <v>26</v>
      </c>
      <c r="G410" s="11" t="s">
        <v>16</v>
      </c>
      <c r="H410" s="10" t="s">
        <v>459</v>
      </c>
      <c r="I410" s="11" t="s">
        <v>36</v>
      </c>
      <c r="J410" s="152">
        <v>8172.51</v>
      </c>
      <c r="K410" s="152">
        <v>9257.9</v>
      </c>
      <c r="L410" s="152">
        <v>0</v>
      </c>
      <c r="M410" s="203">
        <f t="shared" si="64"/>
        <v>0</v>
      </c>
    </row>
    <row r="411" spans="1:13" ht="187.5" x14ac:dyDescent="0.3">
      <c r="A411" s="48" t="s">
        <v>951</v>
      </c>
      <c r="B411" s="11" t="s">
        <v>203</v>
      </c>
      <c r="C411" s="10" t="s">
        <v>24</v>
      </c>
      <c r="D411" s="10" t="s">
        <v>96</v>
      </c>
      <c r="E411" s="11" t="s">
        <v>368</v>
      </c>
      <c r="F411" s="11" t="s">
        <v>26</v>
      </c>
      <c r="G411" s="11" t="s">
        <v>16</v>
      </c>
      <c r="H411" s="10" t="s">
        <v>959</v>
      </c>
      <c r="I411" s="11" t="s">
        <v>19</v>
      </c>
      <c r="J411" s="152">
        <f>J413+J412</f>
        <v>0</v>
      </c>
      <c r="K411" s="152">
        <f>K413+K412</f>
        <v>0</v>
      </c>
      <c r="L411" s="152">
        <f>L413+L412</f>
        <v>2020.24</v>
      </c>
      <c r="M411" s="203">
        <v>0</v>
      </c>
    </row>
    <row r="412" spans="1:13" ht="75" x14ac:dyDescent="0.3">
      <c r="A412" s="48" t="s">
        <v>34</v>
      </c>
      <c r="B412" s="11" t="s">
        <v>203</v>
      </c>
      <c r="C412" s="10" t="s">
        <v>24</v>
      </c>
      <c r="D412" s="10" t="s">
        <v>96</v>
      </c>
      <c r="E412" s="11" t="s">
        <v>368</v>
      </c>
      <c r="F412" s="11" t="s">
        <v>26</v>
      </c>
      <c r="G412" s="11" t="s">
        <v>16</v>
      </c>
      <c r="H412" s="10" t="s">
        <v>959</v>
      </c>
      <c r="I412" s="11" t="s">
        <v>29</v>
      </c>
      <c r="J412" s="152">
        <v>0</v>
      </c>
      <c r="K412" s="152">
        <v>0</v>
      </c>
      <c r="L412" s="152">
        <v>96.35</v>
      </c>
      <c r="M412" s="203">
        <v>0</v>
      </c>
    </row>
    <row r="413" spans="1:13" ht="37.5" x14ac:dyDescent="0.3">
      <c r="A413" s="48" t="s">
        <v>35</v>
      </c>
      <c r="B413" s="11" t="s">
        <v>203</v>
      </c>
      <c r="C413" s="10" t="s">
        <v>24</v>
      </c>
      <c r="D413" s="10" t="s">
        <v>96</v>
      </c>
      <c r="E413" s="11" t="s">
        <v>368</v>
      </c>
      <c r="F413" s="11" t="s">
        <v>26</v>
      </c>
      <c r="G413" s="11" t="s">
        <v>16</v>
      </c>
      <c r="H413" s="10" t="s">
        <v>959</v>
      </c>
      <c r="I413" s="11" t="s">
        <v>36</v>
      </c>
      <c r="J413" s="152">
        <v>0</v>
      </c>
      <c r="K413" s="152">
        <v>0</v>
      </c>
      <c r="L413" s="152">
        <v>1923.89</v>
      </c>
      <c r="M413" s="203">
        <v>0</v>
      </c>
    </row>
    <row r="414" spans="1:13" x14ac:dyDescent="0.3">
      <c r="A414" s="50" t="s">
        <v>103</v>
      </c>
      <c r="B414" s="8" t="s">
        <v>203</v>
      </c>
      <c r="C414" s="7" t="s">
        <v>55</v>
      </c>
      <c r="D414" s="7" t="s">
        <v>16</v>
      </c>
      <c r="E414" s="8" t="s">
        <v>16</v>
      </c>
      <c r="F414" s="8" t="s">
        <v>17</v>
      </c>
      <c r="G414" s="8" t="s">
        <v>16</v>
      </c>
      <c r="H414" s="7" t="s">
        <v>18</v>
      </c>
      <c r="I414" s="8" t="s">
        <v>19</v>
      </c>
      <c r="J414" s="173">
        <f>J415+J429+J454+J466+J480</f>
        <v>1039949.1799999998</v>
      </c>
      <c r="K414" s="173">
        <f>K415+K429+K454+K466+K480</f>
        <v>1079137.1399999999</v>
      </c>
      <c r="L414" s="173">
        <f>L415+L429+L454+L466+L480</f>
        <v>215885.34000000003</v>
      </c>
      <c r="M414" s="202">
        <f t="shared" si="64"/>
        <v>20.005366509765391</v>
      </c>
    </row>
    <row r="415" spans="1:13" x14ac:dyDescent="0.3">
      <c r="A415" s="48" t="s">
        <v>104</v>
      </c>
      <c r="B415" s="8" t="s">
        <v>203</v>
      </c>
      <c r="C415" s="8" t="s">
        <v>105</v>
      </c>
      <c r="D415" s="8" t="s">
        <v>21</v>
      </c>
      <c r="E415" s="8" t="s">
        <v>16</v>
      </c>
      <c r="F415" s="8" t="s">
        <v>17</v>
      </c>
      <c r="G415" s="8" t="s">
        <v>16</v>
      </c>
      <c r="H415" s="7" t="s">
        <v>18</v>
      </c>
      <c r="I415" s="8" t="s">
        <v>19</v>
      </c>
      <c r="J415" s="173">
        <f t="shared" ref="J415:L416" si="67">J416</f>
        <v>359386.76999999996</v>
      </c>
      <c r="K415" s="173">
        <f t="shared" si="67"/>
        <v>363488.36999999994</v>
      </c>
      <c r="L415" s="173">
        <f t="shared" si="67"/>
        <v>71444.91</v>
      </c>
      <c r="M415" s="202">
        <f t="shared" si="64"/>
        <v>19.655349633332154</v>
      </c>
    </row>
    <row r="416" spans="1:13" ht="75" x14ac:dyDescent="0.3">
      <c r="A416" s="48" t="s">
        <v>257</v>
      </c>
      <c r="B416" s="11" t="s">
        <v>203</v>
      </c>
      <c r="C416" s="11" t="s">
        <v>105</v>
      </c>
      <c r="D416" s="11" t="s">
        <v>21</v>
      </c>
      <c r="E416" s="11" t="s">
        <v>140</v>
      </c>
      <c r="F416" s="11" t="s">
        <v>17</v>
      </c>
      <c r="G416" s="11" t="s">
        <v>16</v>
      </c>
      <c r="H416" s="10" t="s">
        <v>18</v>
      </c>
      <c r="I416" s="11" t="s">
        <v>19</v>
      </c>
      <c r="J416" s="152">
        <f t="shared" si="67"/>
        <v>359386.76999999996</v>
      </c>
      <c r="K416" s="152">
        <f t="shared" si="67"/>
        <v>363488.36999999994</v>
      </c>
      <c r="L416" s="152">
        <f t="shared" si="67"/>
        <v>71444.91</v>
      </c>
      <c r="M416" s="203">
        <f t="shared" si="64"/>
        <v>19.655349633332154</v>
      </c>
    </row>
    <row r="417" spans="1:13" ht="37.5" x14ac:dyDescent="0.3">
      <c r="A417" s="48" t="s">
        <v>186</v>
      </c>
      <c r="B417" s="11" t="s">
        <v>203</v>
      </c>
      <c r="C417" s="11" t="s">
        <v>105</v>
      </c>
      <c r="D417" s="11" t="s">
        <v>21</v>
      </c>
      <c r="E417" s="11" t="s">
        <v>140</v>
      </c>
      <c r="F417" s="11" t="s">
        <v>17</v>
      </c>
      <c r="G417" s="11" t="s">
        <v>21</v>
      </c>
      <c r="H417" s="10" t="s">
        <v>18</v>
      </c>
      <c r="I417" s="11" t="s">
        <v>19</v>
      </c>
      <c r="J417" s="152">
        <f>J418+J422+J426</f>
        <v>359386.76999999996</v>
      </c>
      <c r="K417" s="152">
        <f>K418+K422+K426</f>
        <v>363488.36999999994</v>
      </c>
      <c r="L417" s="152">
        <f>L418+L422+L426</f>
        <v>71444.91</v>
      </c>
      <c r="M417" s="203">
        <f t="shared" si="64"/>
        <v>19.655349633332154</v>
      </c>
    </row>
    <row r="418" spans="1:13" ht="37.5" x14ac:dyDescent="0.3">
      <c r="A418" s="47" t="s">
        <v>68</v>
      </c>
      <c r="B418" s="11" t="s">
        <v>203</v>
      </c>
      <c r="C418" s="11" t="s">
        <v>105</v>
      </c>
      <c r="D418" s="11" t="s">
        <v>21</v>
      </c>
      <c r="E418" s="14" t="s">
        <v>140</v>
      </c>
      <c r="F418" s="11" t="s">
        <v>17</v>
      </c>
      <c r="G418" s="11" t="s">
        <v>21</v>
      </c>
      <c r="H418" s="10" t="s">
        <v>69</v>
      </c>
      <c r="I418" s="11" t="s">
        <v>19</v>
      </c>
      <c r="J418" s="152">
        <f>J419+J420+J421</f>
        <v>251248.58</v>
      </c>
      <c r="K418" s="152">
        <f>K419+K420+K421</f>
        <v>255350.17999999996</v>
      </c>
      <c r="L418" s="152">
        <f>L419+L420+L421</f>
        <v>50092.57</v>
      </c>
      <c r="M418" s="203">
        <f t="shared" si="64"/>
        <v>19.617205674184373</v>
      </c>
    </row>
    <row r="419" spans="1:13" ht="75" x14ac:dyDescent="0.3">
      <c r="A419" s="48" t="s">
        <v>34</v>
      </c>
      <c r="B419" s="11" t="s">
        <v>203</v>
      </c>
      <c r="C419" s="14" t="s">
        <v>55</v>
      </c>
      <c r="D419" s="11" t="s">
        <v>21</v>
      </c>
      <c r="E419" s="14" t="s">
        <v>140</v>
      </c>
      <c r="F419" s="11" t="s">
        <v>17</v>
      </c>
      <c r="G419" s="11" t="s">
        <v>21</v>
      </c>
      <c r="H419" s="10" t="s">
        <v>69</v>
      </c>
      <c r="I419" s="11" t="s">
        <v>29</v>
      </c>
      <c r="J419" s="152">
        <v>163776.76999999999</v>
      </c>
      <c r="K419" s="152">
        <v>163776.76999999999</v>
      </c>
      <c r="L419" s="152">
        <v>30265.48</v>
      </c>
      <c r="M419" s="203">
        <f t="shared" si="64"/>
        <v>18.479714797159573</v>
      </c>
    </row>
    <row r="420" spans="1:13" ht="37.5" x14ac:dyDescent="0.3">
      <c r="A420" s="48" t="s">
        <v>35</v>
      </c>
      <c r="B420" s="11" t="s">
        <v>203</v>
      </c>
      <c r="C420" s="14" t="s">
        <v>55</v>
      </c>
      <c r="D420" s="11" t="s">
        <v>21</v>
      </c>
      <c r="E420" s="14" t="s">
        <v>140</v>
      </c>
      <c r="F420" s="11" t="s">
        <v>17</v>
      </c>
      <c r="G420" s="11" t="s">
        <v>21</v>
      </c>
      <c r="H420" s="10" t="s">
        <v>69</v>
      </c>
      <c r="I420" s="11" t="s">
        <v>36</v>
      </c>
      <c r="J420" s="152">
        <v>80706.600000000006</v>
      </c>
      <c r="K420" s="152">
        <v>84808.2</v>
      </c>
      <c r="L420" s="152">
        <v>19827.05</v>
      </c>
      <c r="M420" s="203">
        <f t="shared" si="64"/>
        <v>23.378694513030577</v>
      </c>
    </row>
    <row r="421" spans="1:13" x14ac:dyDescent="0.3">
      <c r="A421" s="48" t="s">
        <v>37</v>
      </c>
      <c r="B421" s="11" t="s">
        <v>203</v>
      </c>
      <c r="C421" s="14" t="s">
        <v>55</v>
      </c>
      <c r="D421" s="11" t="s">
        <v>21</v>
      </c>
      <c r="E421" s="14" t="s">
        <v>140</v>
      </c>
      <c r="F421" s="11" t="s">
        <v>17</v>
      </c>
      <c r="G421" s="11" t="s">
        <v>21</v>
      </c>
      <c r="H421" s="10" t="s">
        <v>69</v>
      </c>
      <c r="I421" s="11" t="s">
        <v>38</v>
      </c>
      <c r="J421" s="152">
        <v>6765.21</v>
      </c>
      <c r="K421" s="152">
        <v>6765.21</v>
      </c>
      <c r="L421" s="152">
        <v>0.04</v>
      </c>
      <c r="M421" s="203">
        <f t="shared" si="64"/>
        <v>5.9126028608128944E-4</v>
      </c>
    </row>
    <row r="422" spans="1:13" ht="112.5" x14ac:dyDescent="0.3">
      <c r="A422" s="64" t="s">
        <v>373</v>
      </c>
      <c r="B422" s="11" t="s">
        <v>203</v>
      </c>
      <c r="C422" s="11" t="s">
        <v>105</v>
      </c>
      <c r="D422" s="11" t="s">
        <v>21</v>
      </c>
      <c r="E422" s="14" t="s">
        <v>140</v>
      </c>
      <c r="F422" s="11" t="s">
        <v>17</v>
      </c>
      <c r="G422" s="11" t="s">
        <v>21</v>
      </c>
      <c r="H422" s="10" t="s">
        <v>147</v>
      </c>
      <c r="I422" s="11" t="s">
        <v>19</v>
      </c>
      <c r="J422" s="152">
        <f>J423+J424+J425</f>
        <v>103204.51999999999</v>
      </c>
      <c r="K422" s="152">
        <f>K423+K424+K425</f>
        <v>103204.51999999999</v>
      </c>
      <c r="L422" s="152">
        <f>L423+L424+L425</f>
        <v>18528.75</v>
      </c>
      <c r="M422" s="203">
        <f t="shared" si="64"/>
        <v>17.953428783933109</v>
      </c>
    </row>
    <row r="423" spans="1:13" ht="75" x14ac:dyDescent="0.3">
      <c r="A423" s="48" t="s">
        <v>34</v>
      </c>
      <c r="B423" s="11" t="s">
        <v>203</v>
      </c>
      <c r="C423" s="14" t="s">
        <v>55</v>
      </c>
      <c r="D423" s="11" t="s">
        <v>21</v>
      </c>
      <c r="E423" s="14" t="s">
        <v>140</v>
      </c>
      <c r="F423" s="11" t="s">
        <v>17</v>
      </c>
      <c r="G423" s="11" t="s">
        <v>21</v>
      </c>
      <c r="H423" s="10" t="s">
        <v>147</v>
      </c>
      <c r="I423" s="11" t="s">
        <v>29</v>
      </c>
      <c r="J423" s="152">
        <v>99578.12</v>
      </c>
      <c r="K423" s="152">
        <v>99578.12</v>
      </c>
      <c r="L423" s="152">
        <v>18528.75</v>
      </c>
      <c r="M423" s="203">
        <f t="shared" si="64"/>
        <v>18.607250267428228</v>
      </c>
    </row>
    <row r="424" spans="1:13" ht="37.5" x14ac:dyDescent="0.3">
      <c r="A424" s="48" t="s">
        <v>35</v>
      </c>
      <c r="B424" s="11" t="s">
        <v>203</v>
      </c>
      <c r="C424" s="14" t="s">
        <v>55</v>
      </c>
      <c r="D424" s="11" t="s">
        <v>21</v>
      </c>
      <c r="E424" s="14" t="s">
        <v>140</v>
      </c>
      <c r="F424" s="11" t="s">
        <v>17</v>
      </c>
      <c r="G424" s="11" t="s">
        <v>21</v>
      </c>
      <c r="H424" s="10" t="s">
        <v>147</v>
      </c>
      <c r="I424" s="11" t="s">
        <v>36</v>
      </c>
      <c r="J424" s="152">
        <v>547.4</v>
      </c>
      <c r="K424" s="152">
        <v>547.4</v>
      </c>
      <c r="L424" s="152">
        <v>0</v>
      </c>
      <c r="M424" s="203">
        <f t="shared" si="64"/>
        <v>0</v>
      </c>
    </row>
    <row r="425" spans="1:13" x14ac:dyDescent="0.3">
      <c r="A425" s="48" t="s">
        <v>37</v>
      </c>
      <c r="B425" s="11" t="s">
        <v>203</v>
      </c>
      <c r="C425" s="14" t="s">
        <v>55</v>
      </c>
      <c r="D425" s="11" t="s">
        <v>21</v>
      </c>
      <c r="E425" s="19" t="s">
        <v>140</v>
      </c>
      <c r="F425" s="18" t="s">
        <v>17</v>
      </c>
      <c r="G425" s="18" t="s">
        <v>21</v>
      </c>
      <c r="H425" s="10" t="s">
        <v>147</v>
      </c>
      <c r="I425" s="11" t="s">
        <v>38</v>
      </c>
      <c r="J425" s="152">
        <v>3079</v>
      </c>
      <c r="K425" s="152">
        <v>3079</v>
      </c>
      <c r="L425" s="152">
        <v>0</v>
      </c>
      <c r="M425" s="203">
        <f t="shared" si="64"/>
        <v>0</v>
      </c>
    </row>
    <row r="426" spans="1:13" ht="93.75" x14ac:dyDescent="0.3">
      <c r="A426" s="41" t="s">
        <v>346</v>
      </c>
      <c r="B426" s="11" t="s">
        <v>203</v>
      </c>
      <c r="C426" s="10" t="s">
        <v>55</v>
      </c>
      <c r="D426" s="10" t="s">
        <v>21</v>
      </c>
      <c r="E426" s="14" t="s">
        <v>140</v>
      </c>
      <c r="F426" s="11" t="s">
        <v>17</v>
      </c>
      <c r="G426" s="11" t="s">
        <v>21</v>
      </c>
      <c r="H426" s="10" t="s">
        <v>113</v>
      </c>
      <c r="I426" s="11" t="s">
        <v>19</v>
      </c>
      <c r="J426" s="152">
        <f>J427+J428</f>
        <v>4933.67</v>
      </c>
      <c r="K426" s="152">
        <f>K427+K428</f>
        <v>4933.67</v>
      </c>
      <c r="L426" s="152">
        <f>L427+L428</f>
        <v>2823.59</v>
      </c>
      <c r="M426" s="203">
        <f t="shared" si="64"/>
        <v>57.231026801549355</v>
      </c>
    </row>
    <row r="427" spans="1:13" ht="75" x14ac:dyDescent="0.3">
      <c r="A427" s="48" t="s">
        <v>34</v>
      </c>
      <c r="B427" s="11" t="s">
        <v>203</v>
      </c>
      <c r="C427" s="14" t="s">
        <v>55</v>
      </c>
      <c r="D427" s="10" t="s">
        <v>21</v>
      </c>
      <c r="E427" s="14" t="s">
        <v>140</v>
      </c>
      <c r="F427" s="11" t="s">
        <v>17</v>
      </c>
      <c r="G427" s="11" t="s">
        <v>21</v>
      </c>
      <c r="H427" s="10" t="s">
        <v>113</v>
      </c>
      <c r="I427" s="11" t="s">
        <v>29</v>
      </c>
      <c r="J427" s="152">
        <v>3500</v>
      </c>
      <c r="K427" s="152">
        <v>3500</v>
      </c>
      <c r="L427" s="152">
        <v>2074.89</v>
      </c>
      <c r="M427" s="203">
        <f t="shared" si="64"/>
        <v>59.28257142857143</v>
      </c>
    </row>
    <row r="428" spans="1:13" x14ac:dyDescent="0.3">
      <c r="A428" s="33" t="s">
        <v>42</v>
      </c>
      <c r="B428" s="11" t="s">
        <v>203</v>
      </c>
      <c r="C428" s="14" t="s">
        <v>55</v>
      </c>
      <c r="D428" s="10" t="s">
        <v>21</v>
      </c>
      <c r="E428" s="14" t="s">
        <v>140</v>
      </c>
      <c r="F428" s="11" t="s">
        <v>17</v>
      </c>
      <c r="G428" s="11" t="s">
        <v>21</v>
      </c>
      <c r="H428" s="10" t="s">
        <v>113</v>
      </c>
      <c r="I428" s="11" t="s">
        <v>94</v>
      </c>
      <c r="J428" s="152">
        <v>1433.67</v>
      </c>
      <c r="K428" s="152">
        <v>1433.67</v>
      </c>
      <c r="L428" s="152">
        <v>748.7</v>
      </c>
      <c r="M428" s="203">
        <f t="shared" si="64"/>
        <v>52.222617478220236</v>
      </c>
    </row>
    <row r="429" spans="1:13" x14ac:dyDescent="0.3">
      <c r="A429" s="50" t="s">
        <v>106</v>
      </c>
      <c r="B429" s="8" t="s">
        <v>203</v>
      </c>
      <c r="C429" s="8" t="s">
        <v>105</v>
      </c>
      <c r="D429" s="8" t="s">
        <v>44</v>
      </c>
      <c r="E429" s="8" t="s">
        <v>16</v>
      </c>
      <c r="F429" s="8" t="s">
        <v>17</v>
      </c>
      <c r="G429" s="8" t="s">
        <v>16</v>
      </c>
      <c r="H429" s="7" t="s">
        <v>18</v>
      </c>
      <c r="I429" s="8" t="s">
        <v>19</v>
      </c>
      <c r="J429" s="173">
        <f>J430</f>
        <v>589808.53999999992</v>
      </c>
      <c r="K429" s="173">
        <f>K430</f>
        <v>623045.12</v>
      </c>
      <c r="L429" s="173">
        <f>L430</f>
        <v>128965.58000000002</v>
      </c>
      <c r="M429" s="202">
        <f t="shared" si="64"/>
        <v>20.699236036067504</v>
      </c>
    </row>
    <row r="430" spans="1:13" ht="75" x14ac:dyDescent="0.3">
      <c r="A430" s="48" t="s">
        <v>259</v>
      </c>
      <c r="B430" s="11" t="s">
        <v>203</v>
      </c>
      <c r="C430" s="11" t="s">
        <v>105</v>
      </c>
      <c r="D430" s="11" t="s">
        <v>44</v>
      </c>
      <c r="E430" s="11" t="s">
        <v>140</v>
      </c>
      <c r="F430" s="11" t="s">
        <v>17</v>
      </c>
      <c r="G430" s="11" t="s">
        <v>16</v>
      </c>
      <c r="H430" s="10" t="s">
        <v>18</v>
      </c>
      <c r="I430" s="11" t="s">
        <v>19</v>
      </c>
      <c r="J430" s="152">
        <f>J431+J451</f>
        <v>589808.53999999992</v>
      </c>
      <c r="K430" s="152">
        <f>K431+K451</f>
        <v>623045.12</v>
      </c>
      <c r="L430" s="152">
        <f>L431+L451</f>
        <v>128965.58000000002</v>
      </c>
      <c r="M430" s="203">
        <f t="shared" si="64"/>
        <v>20.699236036067504</v>
      </c>
    </row>
    <row r="431" spans="1:13" x14ac:dyDescent="0.3">
      <c r="A431" s="48" t="s">
        <v>187</v>
      </c>
      <c r="B431" s="11" t="s">
        <v>203</v>
      </c>
      <c r="C431" s="11" t="s">
        <v>105</v>
      </c>
      <c r="D431" s="11" t="s">
        <v>44</v>
      </c>
      <c r="E431" s="11" t="s">
        <v>140</v>
      </c>
      <c r="F431" s="11" t="s">
        <v>17</v>
      </c>
      <c r="G431" s="11" t="s">
        <v>44</v>
      </c>
      <c r="H431" s="10" t="s">
        <v>18</v>
      </c>
      <c r="I431" s="11" t="s">
        <v>19</v>
      </c>
      <c r="J431" s="152">
        <f>J432+J437+J441+J444+J446+J448</f>
        <v>585899.97</v>
      </c>
      <c r="K431" s="152">
        <f>K432+K437+K441+K444+K446+K448</f>
        <v>619136.55000000005</v>
      </c>
      <c r="L431" s="152">
        <f>L432+L437+L441+L444+L446+L448</f>
        <v>128965.58000000002</v>
      </c>
      <c r="M431" s="203">
        <f t="shared" si="64"/>
        <v>20.829909007956324</v>
      </c>
    </row>
    <row r="432" spans="1:13" ht="37.5" x14ac:dyDescent="0.3">
      <c r="A432" s="47" t="s">
        <v>68</v>
      </c>
      <c r="B432" s="11" t="s">
        <v>203</v>
      </c>
      <c r="C432" s="11" t="s">
        <v>105</v>
      </c>
      <c r="D432" s="11" t="s">
        <v>44</v>
      </c>
      <c r="E432" s="11" t="s">
        <v>140</v>
      </c>
      <c r="F432" s="11" t="s">
        <v>17</v>
      </c>
      <c r="G432" s="11" t="s">
        <v>44</v>
      </c>
      <c r="H432" s="10" t="s">
        <v>69</v>
      </c>
      <c r="I432" s="11" t="s">
        <v>19</v>
      </c>
      <c r="J432" s="152">
        <f>J433+J434+J436+J435</f>
        <v>186981.87000000002</v>
      </c>
      <c r="K432" s="152">
        <f>K433+K434+K436+K435</f>
        <v>220218.45000000004</v>
      </c>
      <c r="L432" s="152">
        <f>L433+L434+L436+L435</f>
        <v>49576.15</v>
      </c>
      <c r="M432" s="203">
        <f t="shared" si="64"/>
        <v>22.512259985482594</v>
      </c>
    </row>
    <row r="433" spans="1:13" ht="75" x14ac:dyDescent="0.3">
      <c r="A433" s="48" t="s">
        <v>34</v>
      </c>
      <c r="B433" s="11" t="s">
        <v>203</v>
      </c>
      <c r="C433" s="14" t="s">
        <v>55</v>
      </c>
      <c r="D433" s="11" t="s">
        <v>44</v>
      </c>
      <c r="E433" s="11" t="s">
        <v>140</v>
      </c>
      <c r="F433" s="11" t="s">
        <v>17</v>
      </c>
      <c r="G433" s="11" t="s">
        <v>44</v>
      </c>
      <c r="H433" s="10" t="s">
        <v>69</v>
      </c>
      <c r="I433" s="11" t="s">
        <v>29</v>
      </c>
      <c r="J433" s="152">
        <v>110330.42</v>
      </c>
      <c r="K433" s="152">
        <v>110448.32000000001</v>
      </c>
      <c r="L433" s="152">
        <v>23288.54</v>
      </c>
      <c r="M433" s="203">
        <f t="shared" si="64"/>
        <v>21.085463318953153</v>
      </c>
    </row>
    <row r="434" spans="1:13" ht="37.5" x14ac:dyDescent="0.3">
      <c r="A434" s="48" t="s">
        <v>35</v>
      </c>
      <c r="B434" s="11" t="s">
        <v>203</v>
      </c>
      <c r="C434" s="14" t="s">
        <v>55</v>
      </c>
      <c r="D434" s="11" t="s">
        <v>44</v>
      </c>
      <c r="E434" s="11" t="s">
        <v>140</v>
      </c>
      <c r="F434" s="11" t="s">
        <v>17</v>
      </c>
      <c r="G434" s="11" t="s">
        <v>44</v>
      </c>
      <c r="H434" s="10" t="s">
        <v>69</v>
      </c>
      <c r="I434" s="11" t="s">
        <v>36</v>
      </c>
      <c r="J434" s="152">
        <v>70228.66</v>
      </c>
      <c r="K434" s="152">
        <v>102628.51</v>
      </c>
      <c r="L434" s="152">
        <v>25394.28</v>
      </c>
      <c r="M434" s="203">
        <f t="shared" si="64"/>
        <v>24.743884520977648</v>
      </c>
    </row>
    <row r="435" spans="1:13" x14ac:dyDescent="0.3">
      <c r="A435" s="33" t="s">
        <v>42</v>
      </c>
      <c r="B435" s="11" t="s">
        <v>203</v>
      </c>
      <c r="C435" s="14" t="s">
        <v>55</v>
      </c>
      <c r="D435" s="11" t="s">
        <v>44</v>
      </c>
      <c r="E435" s="11" t="s">
        <v>140</v>
      </c>
      <c r="F435" s="11" t="s">
        <v>17</v>
      </c>
      <c r="G435" s="11" t="s">
        <v>44</v>
      </c>
      <c r="H435" s="10" t="s">
        <v>69</v>
      </c>
      <c r="I435" s="11" t="s">
        <v>94</v>
      </c>
      <c r="J435" s="152">
        <v>1991.91</v>
      </c>
      <c r="K435" s="152">
        <v>2719.14</v>
      </c>
      <c r="L435" s="152">
        <v>887.92</v>
      </c>
      <c r="M435" s="203">
        <f t="shared" si="64"/>
        <v>32.654442213346869</v>
      </c>
    </row>
    <row r="436" spans="1:13" x14ac:dyDescent="0.3">
      <c r="A436" s="48" t="s">
        <v>37</v>
      </c>
      <c r="B436" s="11" t="s">
        <v>203</v>
      </c>
      <c r="C436" s="14" t="s">
        <v>55</v>
      </c>
      <c r="D436" s="11" t="s">
        <v>44</v>
      </c>
      <c r="E436" s="11" t="s">
        <v>140</v>
      </c>
      <c r="F436" s="11" t="s">
        <v>17</v>
      </c>
      <c r="G436" s="11" t="s">
        <v>44</v>
      </c>
      <c r="H436" s="10" t="s">
        <v>69</v>
      </c>
      <c r="I436" s="11" t="s">
        <v>38</v>
      </c>
      <c r="J436" s="152">
        <v>4430.88</v>
      </c>
      <c r="K436" s="152">
        <v>4422.4799999999996</v>
      </c>
      <c r="L436" s="152">
        <v>5.41</v>
      </c>
      <c r="M436" s="203">
        <f t="shared" si="64"/>
        <v>0.12232955264919233</v>
      </c>
    </row>
    <row r="437" spans="1:13" ht="168.75" x14ac:dyDescent="0.3">
      <c r="A437" s="64" t="s">
        <v>159</v>
      </c>
      <c r="B437" s="11" t="s">
        <v>203</v>
      </c>
      <c r="C437" s="11" t="s">
        <v>105</v>
      </c>
      <c r="D437" s="11" t="s">
        <v>44</v>
      </c>
      <c r="E437" s="11" t="s">
        <v>140</v>
      </c>
      <c r="F437" s="11" t="s">
        <v>17</v>
      </c>
      <c r="G437" s="11" t="s">
        <v>44</v>
      </c>
      <c r="H437" s="10" t="s">
        <v>148</v>
      </c>
      <c r="I437" s="11" t="s">
        <v>19</v>
      </c>
      <c r="J437" s="152">
        <f>J438+J439+J440</f>
        <v>292457.82999999996</v>
      </c>
      <c r="K437" s="152">
        <f>K438+K439+K440</f>
        <v>292457.82999999996</v>
      </c>
      <c r="L437" s="152">
        <f>L438+L439+L440</f>
        <v>54117.490000000005</v>
      </c>
      <c r="M437" s="203">
        <f t="shared" si="64"/>
        <v>18.504373775870526</v>
      </c>
    </row>
    <row r="438" spans="1:13" ht="75" x14ac:dyDescent="0.3">
      <c r="A438" s="48" t="s">
        <v>34</v>
      </c>
      <c r="B438" s="11" t="s">
        <v>203</v>
      </c>
      <c r="C438" s="14" t="s">
        <v>55</v>
      </c>
      <c r="D438" s="11" t="s">
        <v>44</v>
      </c>
      <c r="E438" s="11" t="s">
        <v>140</v>
      </c>
      <c r="F438" s="11" t="s">
        <v>17</v>
      </c>
      <c r="G438" s="11" t="s">
        <v>44</v>
      </c>
      <c r="H438" s="10" t="s">
        <v>148</v>
      </c>
      <c r="I438" s="11" t="s">
        <v>29</v>
      </c>
      <c r="J438" s="152">
        <v>282350.53999999998</v>
      </c>
      <c r="K438" s="152">
        <v>282350.53999999998</v>
      </c>
      <c r="L438" s="152">
        <v>53743.44</v>
      </c>
      <c r="M438" s="203">
        <f t="shared" si="64"/>
        <v>19.034296870832975</v>
      </c>
    </row>
    <row r="439" spans="1:13" ht="37.5" x14ac:dyDescent="0.3">
      <c r="A439" s="48" t="s">
        <v>35</v>
      </c>
      <c r="B439" s="11" t="s">
        <v>203</v>
      </c>
      <c r="C439" s="14" t="s">
        <v>55</v>
      </c>
      <c r="D439" s="11" t="s">
        <v>44</v>
      </c>
      <c r="E439" s="11" t="s">
        <v>140</v>
      </c>
      <c r="F439" s="11" t="s">
        <v>17</v>
      </c>
      <c r="G439" s="11" t="s">
        <v>44</v>
      </c>
      <c r="H439" s="10" t="s">
        <v>148</v>
      </c>
      <c r="I439" s="11" t="s">
        <v>36</v>
      </c>
      <c r="J439" s="152">
        <v>2158.29</v>
      </c>
      <c r="K439" s="152">
        <v>2158.29</v>
      </c>
      <c r="L439" s="152">
        <v>374.05</v>
      </c>
      <c r="M439" s="203">
        <f t="shared" si="64"/>
        <v>17.330849885789213</v>
      </c>
    </row>
    <row r="440" spans="1:13" x14ac:dyDescent="0.3">
      <c r="A440" s="48" t="s">
        <v>37</v>
      </c>
      <c r="B440" s="11" t="s">
        <v>203</v>
      </c>
      <c r="C440" s="14" t="s">
        <v>55</v>
      </c>
      <c r="D440" s="11" t="s">
        <v>44</v>
      </c>
      <c r="E440" s="11" t="s">
        <v>140</v>
      </c>
      <c r="F440" s="11" t="s">
        <v>17</v>
      </c>
      <c r="G440" s="11" t="s">
        <v>44</v>
      </c>
      <c r="H440" s="10" t="s">
        <v>148</v>
      </c>
      <c r="I440" s="11" t="s">
        <v>38</v>
      </c>
      <c r="J440" s="152">
        <v>7949</v>
      </c>
      <c r="K440" s="152">
        <v>7949</v>
      </c>
      <c r="L440" s="152">
        <v>0</v>
      </c>
      <c r="M440" s="203">
        <f t="shared" si="64"/>
        <v>0</v>
      </c>
    </row>
    <row r="441" spans="1:13" ht="93.75" x14ac:dyDescent="0.3">
      <c r="A441" s="41" t="s">
        <v>346</v>
      </c>
      <c r="B441" s="11" t="s">
        <v>203</v>
      </c>
      <c r="C441" s="10" t="s">
        <v>55</v>
      </c>
      <c r="D441" s="10" t="s">
        <v>44</v>
      </c>
      <c r="E441" s="14" t="s">
        <v>140</v>
      </c>
      <c r="F441" s="11" t="s">
        <v>17</v>
      </c>
      <c r="G441" s="11" t="s">
        <v>44</v>
      </c>
      <c r="H441" s="10" t="s">
        <v>113</v>
      </c>
      <c r="I441" s="11" t="s">
        <v>19</v>
      </c>
      <c r="J441" s="152">
        <f>J442+J443</f>
        <v>10957.28</v>
      </c>
      <c r="K441" s="152">
        <f>K442+K443</f>
        <v>10957.28</v>
      </c>
      <c r="L441" s="152">
        <f>L442+L443</f>
        <v>6300</v>
      </c>
      <c r="M441" s="203">
        <f t="shared" si="64"/>
        <v>57.49602091029891</v>
      </c>
    </row>
    <row r="442" spans="1:13" ht="75" x14ac:dyDescent="0.3">
      <c r="A442" s="48" t="s">
        <v>34</v>
      </c>
      <c r="B442" s="11" t="s">
        <v>203</v>
      </c>
      <c r="C442" s="14" t="s">
        <v>55</v>
      </c>
      <c r="D442" s="10" t="s">
        <v>44</v>
      </c>
      <c r="E442" s="14" t="s">
        <v>140</v>
      </c>
      <c r="F442" s="11" t="s">
        <v>17</v>
      </c>
      <c r="G442" s="11" t="s">
        <v>44</v>
      </c>
      <c r="H442" s="10" t="s">
        <v>113</v>
      </c>
      <c r="I442" s="11" t="s">
        <v>29</v>
      </c>
      <c r="J442" s="152">
        <v>9000</v>
      </c>
      <c r="K442" s="152">
        <v>9000</v>
      </c>
      <c r="L442" s="152">
        <v>5202.3</v>
      </c>
      <c r="M442" s="203">
        <f t="shared" si="64"/>
        <v>57.803333333333342</v>
      </c>
    </row>
    <row r="443" spans="1:13" x14ac:dyDescent="0.3">
      <c r="A443" s="33" t="s">
        <v>42</v>
      </c>
      <c r="B443" s="11" t="s">
        <v>203</v>
      </c>
      <c r="C443" s="14" t="s">
        <v>55</v>
      </c>
      <c r="D443" s="10" t="s">
        <v>44</v>
      </c>
      <c r="E443" s="14" t="s">
        <v>140</v>
      </c>
      <c r="F443" s="11" t="s">
        <v>17</v>
      </c>
      <c r="G443" s="11" t="s">
        <v>44</v>
      </c>
      <c r="H443" s="10" t="s">
        <v>113</v>
      </c>
      <c r="I443" s="11" t="s">
        <v>94</v>
      </c>
      <c r="J443" s="152">
        <v>1957.28</v>
      </c>
      <c r="K443" s="152">
        <v>1957.28</v>
      </c>
      <c r="L443" s="152">
        <v>1097.7</v>
      </c>
      <c r="M443" s="203">
        <f t="shared" si="64"/>
        <v>56.082931415024937</v>
      </c>
    </row>
    <row r="444" spans="1:13" ht="56.25" x14ac:dyDescent="0.3">
      <c r="A444" s="68" t="s">
        <v>372</v>
      </c>
      <c r="B444" s="11" t="s">
        <v>203</v>
      </c>
      <c r="C444" s="10" t="s">
        <v>55</v>
      </c>
      <c r="D444" s="10" t="s">
        <v>44</v>
      </c>
      <c r="E444" s="14" t="s">
        <v>140</v>
      </c>
      <c r="F444" s="11" t="s">
        <v>17</v>
      </c>
      <c r="G444" s="11" t="s">
        <v>44</v>
      </c>
      <c r="H444" s="10" t="s">
        <v>477</v>
      </c>
      <c r="I444" s="11" t="s">
        <v>19</v>
      </c>
      <c r="J444" s="152">
        <f>J445</f>
        <v>29611.39</v>
      </c>
      <c r="K444" s="152">
        <f>K445</f>
        <v>29611.39</v>
      </c>
      <c r="L444" s="152">
        <f>L445</f>
        <v>7205.47</v>
      </c>
      <c r="M444" s="203">
        <f t="shared" si="64"/>
        <v>24.33344061187266</v>
      </c>
    </row>
    <row r="445" spans="1:13" ht="75" x14ac:dyDescent="0.3">
      <c r="A445" s="48" t="s">
        <v>34</v>
      </c>
      <c r="B445" s="11" t="s">
        <v>203</v>
      </c>
      <c r="C445" s="14" t="s">
        <v>55</v>
      </c>
      <c r="D445" s="10" t="s">
        <v>44</v>
      </c>
      <c r="E445" s="14" t="s">
        <v>140</v>
      </c>
      <c r="F445" s="11" t="s">
        <v>17</v>
      </c>
      <c r="G445" s="11" t="s">
        <v>44</v>
      </c>
      <c r="H445" s="10" t="s">
        <v>477</v>
      </c>
      <c r="I445" s="11" t="s">
        <v>29</v>
      </c>
      <c r="J445" s="152">
        <v>29611.39</v>
      </c>
      <c r="K445" s="152">
        <v>29611.39</v>
      </c>
      <c r="L445" s="152">
        <v>7205.47</v>
      </c>
      <c r="M445" s="203">
        <f t="shared" si="64"/>
        <v>24.33344061187266</v>
      </c>
    </row>
    <row r="446" spans="1:13" ht="75" x14ac:dyDescent="0.3">
      <c r="A446" s="48" t="s">
        <v>364</v>
      </c>
      <c r="B446" s="11" t="s">
        <v>203</v>
      </c>
      <c r="C446" s="10" t="s">
        <v>55</v>
      </c>
      <c r="D446" s="10" t="s">
        <v>44</v>
      </c>
      <c r="E446" s="14" t="s">
        <v>140</v>
      </c>
      <c r="F446" s="11" t="s">
        <v>17</v>
      </c>
      <c r="G446" s="11" t="s">
        <v>44</v>
      </c>
      <c r="H446" s="10" t="s">
        <v>363</v>
      </c>
      <c r="I446" s="11" t="s">
        <v>19</v>
      </c>
      <c r="J446" s="152">
        <f>J447</f>
        <v>45323.33</v>
      </c>
      <c r="K446" s="152">
        <f>K447</f>
        <v>45323.33</v>
      </c>
      <c r="L446" s="152">
        <f>L447</f>
        <v>9241.2199999999993</v>
      </c>
      <c r="M446" s="203">
        <f t="shared" si="64"/>
        <v>20.389543310255444</v>
      </c>
    </row>
    <row r="447" spans="1:13" ht="37.5" x14ac:dyDescent="0.3">
      <c r="A447" s="48" t="s">
        <v>35</v>
      </c>
      <c r="B447" s="11" t="s">
        <v>203</v>
      </c>
      <c r="C447" s="14" t="s">
        <v>55</v>
      </c>
      <c r="D447" s="10" t="s">
        <v>44</v>
      </c>
      <c r="E447" s="14" t="s">
        <v>140</v>
      </c>
      <c r="F447" s="11" t="s">
        <v>17</v>
      </c>
      <c r="G447" s="11" t="s">
        <v>44</v>
      </c>
      <c r="H447" s="10" t="s">
        <v>363</v>
      </c>
      <c r="I447" s="11" t="s">
        <v>36</v>
      </c>
      <c r="J447" s="152">
        <v>45323.33</v>
      </c>
      <c r="K447" s="152">
        <v>45323.33</v>
      </c>
      <c r="L447" s="152">
        <v>9241.2199999999993</v>
      </c>
      <c r="M447" s="203">
        <f t="shared" si="64"/>
        <v>20.389543310255444</v>
      </c>
    </row>
    <row r="448" spans="1:13" ht="108" customHeight="1" x14ac:dyDescent="0.3">
      <c r="A448" s="69" t="s">
        <v>400</v>
      </c>
      <c r="B448" s="11" t="s">
        <v>203</v>
      </c>
      <c r="C448" s="10" t="s">
        <v>55</v>
      </c>
      <c r="D448" s="10" t="s">
        <v>44</v>
      </c>
      <c r="E448" s="14" t="s">
        <v>140</v>
      </c>
      <c r="F448" s="11" t="s">
        <v>17</v>
      </c>
      <c r="G448" s="11" t="s">
        <v>44</v>
      </c>
      <c r="H448" s="10" t="s">
        <v>530</v>
      </c>
      <c r="I448" s="11" t="s">
        <v>19</v>
      </c>
      <c r="J448" s="152">
        <f>J449+J450</f>
        <v>20568.27</v>
      </c>
      <c r="K448" s="152">
        <f>K449+K450</f>
        <v>20568.27</v>
      </c>
      <c r="L448" s="152">
        <f>L449+L450</f>
        <v>2525.25</v>
      </c>
      <c r="M448" s="203">
        <f t="shared" si="64"/>
        <v>12.277405926701663</v>
      </c>
    </row>
    <row r="449" spans="1:13" ht="75" x14ac:dyDescent="0.3">
      <c r="A449" s="48" t="s">
        <v>34</v>
      </c>
      <c r="B449" s="11" t="s">
        <v>203</v>
      </c>
      <c r="C449" s="14" t="s">
        <v>55</v>
      </c>
      <c r="D449" s="10" t="s">
        <v>44</v>
      </c>
      <c r="E449" s="14" t="s">
        <v>140</v>
      </c>
      <c r="F449" s="11" t="s">
        <v>17</v>
      </c>
      <c r="G449" s="11" t="s">
        <v>44</v>
      </c>
      <c r="H449" s="10" t="s">
        <v>530</v>
      </c>
      <c r="I449" s="11" t="s">
        <v>29</v>
      </c>
      <c r="J449" s="152">
        <v>17095.75</v>
      </c>
      <c r="K449" s="152">
        <f>854.79+16240.96</f>
        <v>17095.75</v>
      </c>
      <c r="L449" s="152">
        <v>2432.6</v>
      </c>
      <c r="M449" s="203">
        <f t="shared" si="64"/>
        <v>14.229267508006375</v>
      </c>
    </row>
    <row r="450" spans="1:13" ht="37.5" x14ac:dyDescent="0.3">
      <c r="A450" s="48" t="s">
        <v>35</v>
      </c>
      <c r="B450" s="11" t="s">
        <v>203</v>
      </c>
      <c r="C450" s="14" t="s">
        <v>55</v>
      </c>
      <c r="D450" s="10" t="s">
        <v>44</v>
      </c>
      <c r="E450" s="14" t="s">
        <v>140</v>
      </c>
      <c r="F450" s="11" t="s">
        <v>17</v>
      </c>
      <c r="G450" s="11" t="s">
        <v>44</v>
      </c>
      <c r="H450" s="10" t="s">
        <v>530</v>
      </c>
      <c r="I450" s="11" t="s">
        <v>36</v>
      </c>
      <c r="J450" s="152">
        <v>3472.52</v>
      </c>
      <c r="K450" s="152">
        <f>173.63+3298.89</f>
        <v>3472.52</v>
      </c>
      <c r="L450" s="152">
        <v>92.65</v>
      </c>
      <c r="M450" s="203">
        <f t="shared" si="64"/>
        <v>2.6680911845000175</v>
      </c>
    </row>
    <row r="451" spans="1:13" ht="37.5" x14ac:dyDescent="0.3">
      <c r="A451" s="48" t="s">
        <v>513</v>
      </c>
      <c r="B451" s="11" t="s">
        <v>203</v>
      </c>
      <c r="C451" s="14" t="s">
        <v>55</v>
      </c>
      <c r="D451" s="10" t="s">
        <v>44</v>
      </c>
      <c r="E451" s="14" t="s">
        <v>140</v>
      </c>
      <c r="F451" s="11" t="s">
        <v>510</v>
      </c>
      <c r="G451" s="11" t="s">
        <v>511</v>
      </c>
      <c r="H451" s="10" t="s">
        <v>18</v>
      </c>
      <c r="I451" s="11" t="s">
        <v>19</v>
      </c>
      <c r="J451" s="152">
        <f t="shared" ref="J451:L452" si="68">J452</f>
        <v>3908.57</v>
      </c>
      <c r="K451" s="152">
        <f t="shared" si="68"/>
        <v>3908.57</v>
      </c>
      <c r="L451" s="152">
        <f t="shared" si="68"/>
        <v>0</v>
      </c>
      <c r="M451" s="203">
        <f t="shared" si="64"/>
        <v>0</v>
      </c>
    </row>
    <row r="452" spans="1:13" ht="59.45" customHeight="1" x14ac:dyDescent="0.3">
      <c r="A452" s="48" t="s">
        <v>509</v>
      </c>
      <c r="B452" s="11" t="s">
        <v>203</v>
      </c>
      <c r="C452" s="14" t="s">
        <v>55</v>
      </c>
      <c r="D452" s="10" t="s">
        <v>44</v>
      </c>
      <c r="E452" s="14" t="s">
        <v>140</v>
      </c>
      <c r="F452" s="11" t="s">
        <v>510</v>
      </c>
      <c r="G452" s="11" t="s">
        <v>511</v>
      </c>
      <c r="H452" s="10" t="s">
        <v>512</v>
      </c>
      <c r="I452" s="11" t="s">
        <v>19</v>
      </c>
      <c r="J452" s="152">
        <f t="shared" si="68"/>
        <v>3908.57</v>
      </c>
      <c r="K452" s="152">
        <f t="shared" si="68"/>
        <v>3908.57</v>
      </c>
      <c r="L452" s="152">
        <f t="shared" si="68"/>
        <v>0</v>
      </c>
      <c r="M452" s="203">
        <f t="shared" si="64"/>
        <v>0</v>
      </c>
    </row>
    <row r="453" spans="1:13" ht="75" x14ac:dyDescent="0.3">
      <c r="A453" s="48" t="s">
        <v>34</v>
      </c>
      <c r="B453" s="11" t="s">
        <v>203</v>
      </c>
      <c r="C453" s="14" t="s">
        <v>55</v>
      </c>
      <c r="D453" s="10" t="s">
        <v>44</v>
      </c>
      <c r="E453" s="14" t="s">
        <v>140</v>
      </c>
      <c r="F453" s="11" t="s">
        <v>510</v>
      </c>
      <c r="G453" s="11" t="s">
        <v>511</v>
      </c>
      <c r="H453" s="10" t="s">
        <v>512</v>
      </c>
      <c r="I453" s="11" t="s">
        <v>29</v>
      </c>
      <c r="J453" s="152">
        <v>3908.57</v>
      </c>
      <c r="K453" s="152">
        <v>3908.57</v>
      </c>
      <c r="L453" s="152">
        <v>0</v>
      </c>
      <c r="M453" s="203">
        <f t="shared" si="64"/>
        <v>0</v>
      </c>
    </row>
    <row r="454" spans="1:13" x14ac:dyDescent="0.3">
      <c r="A454" s="34" t="s">
        <v>157</v>
      </c>
      <c r="B454" s="8" t="s">
        <v>203</v>
      </c>
      <c r="C454" s="7" t="s">
        <v>55</v>
      </c>
      <c r="D454" s="7" t="s">
        <v>24</v>
      </c>
      <c r="E454" s="13" t="s">
        <v>16</v>
      </c>
      <c r="F454" s="8" t="s">
        <v>17</v>
      </c>
      <c r="G454" s="8" t="s">
        <v>16</v>
      </c>
      <c r="H454" s="7" t="s">
        <v>18</v>
      </c>
      <c r="I454" s="8" t="s">
        <v>19</v>
      </c>
      <c r="J454" s="173">
        <f>J460+J455</f>
        <v>47705.14</v>
      </c>
      <c r="K454" s="173">
        <f>K460+K455</f>
        <v>49055.83</v>
      </c>
      <c r="L454" s="173">
        <f>L460+L455</f>
        <v>10109.23</v>
      </c>
      <c r="M454" s="202">
        <f t="shared" si="64"/>
        <v>20.607601583746519</v>
      </c>
    </row>
    <row r="455" spans="1:13" ht="75" x14ac:dyDescent="0.3">
      <c r="A455" s="42" t="s">
        <v>291</v>
      </c>
      <c r="B455" s="11" t="s">
        <v>203</v>
      </c>
      <c r="C455" s="11" t="s">
        <v>55</v>
      </c>
      <c r="D455" s="11" t="s">
        <v>24</v>
      </c>
      <c r="E455" s="14" t="s">
        <v>54</v>
      </c>
      <c r="F455" s="11" t="s">
        <v>17</v>
      </c>
      <c r="G455" s="11" t="s">
        <v>16</v>
      </c>
      <c r="H455" s="10" t="s">
        <v>18</v>
      </c>
      <c r="I455" s="11" t="s">
        <v>19</v>
      </c>
      <c r="J455" s="152">
        <f t="shared" ref="J455:L458" si="69">J456</f>
        <v>13</v>
      </c>
      <c r="K455" s="152">
        <f t="shared" si="69"/>
        <v>13</v>
      </c>
      <c r="L455" s="152">
        <f t="shared" si="69"/>
        <v>0</v>
      </c>
      <c r="M455" s="203">
        <f t="shared" si="64"/>
        <v>0</v>
      </c>
    </row>
    <row r="456" spans="1:13" ht="56.25" x14ac:dyDescent="0.3">
      <c r="A456" s="42" t="s">
        <v>247</v>
      </c>
      <c r="B456" s="11" t="s">
        <v>203</v>
      </c>
      <c r="C456" s="11" t="s">
        <v>55</v>
      </c>
      <c r="D456" s="11" t="s">
        <v>24</v>
      </c>
      <c r="E456" s="14" t="s">
        <v>54</v>
      </c>
      <c r="F456" s="11" t="s">
        <v>10</v>
      </c>
      <c r="G456" s="11" t="s">
        <v>16</v>
      </c>
      <c r="H456" s="10" t="s">
        <v>18</v>
      </c>
      <c r="I456" s="11" t="s">
        <v>19</v>
      </c>
      <c r="J456" s="152">
        <f t="shared" si="69"/>
        <v>13</v>
      </c>
      <c r="K456" s="152">
        <f t="shared" si="69"/>
        <v>13</v>
      </c>
      <c r="L456" s="152">
        <f t="shared" si="69"/>
        <v>0</v>
      </c>
      <c r="M456" s="203">
        <f t="shared" si="64"/>
        <v>0</v>
      </c>
    </row>
    <row r="457" spans="1:13" ht="37.5" x14ac:dyDescent="0.3">
      <c r="A457" s="42" t="s">
        <v>293</v>
      </c>
      <c r="B457" s="11" t="s">
        <v>203</v>
      </c>
      <c r="C457" s="11" t="s">
        <v>55</v>
      </c>
      <c r="D457" s="11" t="s">
        <v>24</v>
      </c>
      <c r="E457" s="14" t="s">
        <v>54</v>
      </c>
      <c r="F457" s="11" t="s">
        <v>10</v>
      </c>
      <c r="G457" s="11" t="s">
        <v>24</v>
      </c>
      <c r="H457" s="10" t="s">
        <v>18</v>
      </c>
      <c r="I457" s="11" t="s">
        <v>19</v>
      </c>
      <c r="J457" s="152">
        <f t="shared" si="69"/>
        <v>13</v>
      </c>
      <c r="K457" s="152">
        <f t="shared" si="69"/>
        <v>13</v>
      </c>
      <c r="L457" s="152">
        <f t="shared" si="69"/>
        <v>0</v>
      </c>
      <c r="M457" s="203">
        <f t="shared" si="64"/>
        <v>0</v>
      </c>
    </row>
    <row r="458" spans="1:13" ht="37.5" x14ac:dyDescent="0.3">
      <c r="A458" s="42" t="s">
        <v>292</v>
      </c>
      <c r="B458" s="11" t="s">
        <v>203</v>
      </c>
      <c r="C458" s="11" t="s">
        <v>105</v>
      </c>
      <c r="D458" s="11" t="s">
        <v>24</v>
      </c>
      <c r="E458" s="14" t="s">
        <v>54</v>
      </c>
      <c r="F458" s="11" t="s">
        <v>10</v>
      </c>
      <c r="G458" s="11" t="s">
        <v>24</v>
      </c>
      <c r="H458" s="10" t="s">
        <v>262</v>
      </c>
      <c r="I458" s="11" t="s">
        <v>19</v>
      </c>
      <c r="J458" s="152">
        <f t="shared" si="69"/>
        <v>13</v>
      </c>
      <c r="K458" s="152">
        <f t="shared" si="69"/>
        <v>13</v>
      </c>
      <c r="L458" s="152">
        <f t="shared" si="69"/>
        <v>0</v>
      </c>
      <c r="M458" s="203">
        <f t="shared" si="64"/>
        <v>0</v>
      </c>
    </row>
    <row r="459" spans="1:13" ht="37.5" x14ac:dyDescent="0.3">
      <c r="A459" s="48" t="s">
        <v>35</v>
      </c>
      <c r="B459" s="11" t="s">
        <v>203</v>
      </c>
      <c r="C459" s="14" t="s">
        <v>55</v>
      </c>
      <c r="D459" s="11" t="s">
        <v>24</v>
      </c>
      <c r="E459" s="14" t="s">
        <v>54</v>
      </c>
      <c r="F459" s="11" t="s">
        <v>10</v>
      </c>
      <c r="G459" s="11" t="s">
        <v>24</v>
      </c>
      <c r="H459" s="10" t="s">
        <v>262</v>
      </c>
      <c r="I459" s="11" t="s">
        <v>36</v>
      </c>
      <c r="J459" s="152">
        <v>13</v>
      </c>
      <c r="K459" s="152">
        <v>13</v>
      </c>
      <c r="L459" s="152">
        <v>0</v>
      </c>
      <c r="M459" s="203">
        <f t="shared" si="64"/>
        <v>0</v>
      </c>
    </row>
    <row r="460" spans="1:13" ht="37.5" x14ac:dyDescent="0.3">
      <c r="A460" s="48" t="s">
        <v>303</v>
      </c>
      <c r="B460" s="11" t="s">
        <v>203</v>
      </c>
      <c r="C460" s="10" t="s">
        <v>55</v>
      </c>
      <c r="D460" s="10" t="s">
        <v>24</v>
      </c>
      <c r="E460" s="14" t="s">
        <v>140</v>
      </c>
      <c r="F460" s="11" t="s">
        <v>17</v>
      </c>
      <c r="G460" s="11" t="s">
        <v>54</v>
      </c>
      <c r="H460" s="10" t="s">
        <v>18</v>
      </c>
      <c r="I460" s="11" t="s">
        <v>19</v>
      </c>
      <c r="J460" s="152">
        <f>J461+J462+J463+J464</f>
        <v>47692.14</v>
      </c>
      <c r="K460" s="152">
        <f>K461+K462+K463+K464</f>
        <v>49042.83</v>
      </c>
      <c r="L460" s="152">
        <f>L461+L462+L463+L464</f>
        <v>10109.23</v>
      </c>
      <c r="M460" s="203">
        <f t="shared" si="64"/>
        <v>20.613064131902664</v>
      </c>
    </row>
    <row r="461" spans="1:13" ht="37.5" x14ac:dyDescent="0.3">
      <c r="A461" s="47" t="s">
        <v>68</v>
      </c>
      <c r="B461" s="11" t="s">
        <v>203</v>
      </c>
      <c r="C461" s="14" t="s">
        <v>55</v>
      </c>
      <c r="D461" s="10" t="s">
        <v>24</v>
      </c>
      <c r="E461" s="14" t="s">
        <v>140</v>
      </c>
      <c r="F461" s="11" t="s">
        <v>17</v>
      </c>
      <c r="G461" s="11" t="s">
        <v>54</v>
      </c>
      <c r="H461" s="10" t="s">
        <v>69</v>
      </c>
      <c r="I461" s="11" t="s">
        <v>29</v>
      </c>
      <c r="J461" s="152">
        <v>41800.14</v>
      </c>
      <c r="K461" s="152">
        <v>41880.69</v>
      </c>
      <c r="L461" s="152">
        <v>8594.06</v>
      </c>
      <c r="M461" s="203">
        <f t="shared" si="64"/>
        <v>20.520340042153077</v>
      </c>
    </row>
    <row r="462" spans="1:13" ht="37.5" x14ac:dyDescent="0.3">
      <c r="A462" s="48" t="s">
        <v>35</v>
      </c>
      <c r="B462" s="11" t="s">
        <v>203</v>
      </c>
      <c r="C462" s="14" t="s">
        <v>55</v>
      </c>
      <c r="D462" s="10" t="s">
        <v>24</v>
      </c>
      <c r="E462" s="14" t="s">
        <v>140</v>
      </c>
      <c r="F462" s="11" t="s">
        <v>17</v>
      </c>
      <c r="G462" s="11" t="s">
        <v>54</v>
      </c>
      <c r="H462" s="10" t="s">
        <v>69</v>
      </c>
      <c r="I462" s="11" t="s">
        <v>36</v>
      </c>
      <c r="J462" s="152">
        <v>5540.71</v>
      </c>
      <c r="K462" s="152">
        <v>6810.85</v>
      </c>
      <c r="L462" s="152">
        <v>1482.17</v>
      </c>
      <c r="M462" s="203">
        <f t="shared" si="64"/>
        <v>21.761894624019028</v>
      </c>
    </row>
    <row r="463" spans="1:13" x14ac:dyDescent="0.3">
      <c r="A463" s="48" t="s">
        <v>37</v>
      </c>
      <c r="B463" s="11" t="s">
        <v>203</v>
      </c>
      <c r="C463" s="14" t="s">
        <v>55</v>
      </c>
      <c r="D463" s="10" t="s">
        <v>24</v>
      </c>
      <c r="E463" s="14" t="s">
        <v>140</v>
      </c>
      <c r="F463" s="11" t="s">
        <v>17</v>
      </c>
      <c r="G463" s="11" t="s">
        <v>54</v>
      </c>
      <c r="H463" s="10" t="s">
        <v>69</v>
      </c>
      <c r="I463" s="11" t="s">
        <v>38</v>
      </c>
      <c r="J463" s="152">
        <v>286.29000000000002</v>
      </c>
      <c r="K463" s="152">
        <v>286.29000000000002</v>
      </c>
      <c r="L463" s="152">
        <v>0</v>
      </c>
      <c r="M463" s="203">
        <f t="shared" si="64"/>
        <v>0</v>
      </c>
    </row>
    <row r="464" spans="1:13" ht="93.75" x14ac:dyDescent="0.3">
      <c r="A464" s="41" t="s">
        <v>346</v>
      </c>
      <c r="B464" s="11" t="s">
        <v>203</v>
      </c>
      <c r="C464" s="10" t="s">
        <v>55</v>
      </c>
      <c r="D464" s="10" t="s">
        <v>24</v>
      </c>
      <c r="E464" s="14" t="s">
        <v>140</v>
      </c>
      <c r="F464" s="11" t="s">
        <v>17</v>
      </c>
      <c r="G464" s="11" t="s">
        <v>54</v>
      </c>
      <c r="H464" s="10" t="s">
        <v>113</v>
      </c>
      <c r="I464" s="11" t="s">
        <v>19</v>
      </c>
      <c r="J464" s="152">
        <f>J465</f>
        <v>65</v>
      </c>
      <c r="K464" s="152">
        <f>K465</f>
        <v>65</v>
      </c>
      <c r="L464" s="152">
        <f>L465</f>
        <v>33</v>
      </c>
      <c r="M464" s="203">
        <f t="shared" si="64"/>
        <v>50.769230769230766</v>
      </c>
    </row>
    <row r="465" spans="1:13" ht="37.5" x14ac:dyDescent="0.3">
      <c r="A465" s="47" t="s">
        <v>68</v>
      </c>
      <c r="B465" s="11" t="s">
        <v>203</v>
      </c>
      <c r="C465" s="14" t="s">
        <v>55</v>
      </c>
      <c r="D465" s="10" t="s">
        <v>24</v>
      </c>
      <c r="E465" s="14" t="s">
        <v>140</v>
      </c>
      <c r="F465" s="11" t="s">
        <v>17</v>
      </c>
      <c r="G465" s="11" t="s">
        <v>54</v>
      </c>
      <c r="H465" s="10" t="s">
        <v>113</v>
      </c>
      <c r="I465" s="11" t="s">
        <v>29</v>
      </c>
      <c r="J465" s="152">
        <v>65</v>
      </c>
      <c r="K465" s="152">
        <v>65</v>
      </c>
      <c r="L465" s="152">
        <v>33</v>
      </c>
      <c r="M465" s="203">
        <f t="shared" si="64"/>
        <v>50.769230769230766</v>
      </c>
    </row>
    <row r="466" spans="1:13" x14ac:dyDescent="0.3">
      <c r="A466" s="50" t="s">
        <v>158</v>
      </c>
      <c r="B466" s="8" t="s">
        <v>203</v>
      </c>
      <c r="C466" s="7" t="s">
        <v>55</v>
      </c>
      <c r="D466" s="7" t="s">
        <v>55</v>
      </c>
      <c r="E466" s="13" t="s">
        <v>16</v>
      </c>
      <c r="F466" s="8" t="s">
        <v>17</v>
      </c>
      <c r="G466" s="8" t="s">
        <v>16</v>
      </c>
      <c r="H466" s="7" t="s">
        <v>18</v>
      </c>
      <c r="I466" s="8" t="s">
        <v>19</v>
      </c>
      <c r="J466" s="173">
        <f>J467+J475</f>
        <v>2821.0200000000004</v>
      </c>
      <c r="K466" s="173">
        <f>K467+K475</f>
        <v>2854.7200000000003</v>
      </c>
      <c r="L466" s="173">
        <f>L467+L475</f>
        <v>454.44</v>
      </c>
      <c r="M466" s="202">
        <f t="shared" si="64"/>
        <v>15.918899226544109</v>
      </c>
    </row>
    <row r="467" spans="1:13" ht="75" x14ac:dyDescent="0.3">
      <c r="A467" s="48" t="s">
        <v>258</v>
      </c>
      <c r="B467" s="11" t="s">
        <v>203</v>
      </c>
      <c r="C467" s="10" t="s">
        <v>55</v>
      </c>
      <c r="D467" s="10" t="s">
        <v>55</v>
      </c>
      <c r="E467" s="14" t="s">
        <v>140</v>
      </c>
      <c r="F467" s="11" t="s">
        <v>17</v>
      </c>
      <c r="G467" s="11" t="s">
        <v>16</v>
      </c>
      <c r="H467" s="10" t="s">
        <v>18</v>
      </c>
      <c r="I467" s="11" t="s">
        <v>19</v>
      </c>
      <c r="J467" s="152">
        <f>J468</f>
        <v>2816.0200000000004</v>
      </c>
      <c r="K467" s="152">
        <f>K468</f>
        <v>2849.7200000000003</v>
      </c>
      <c r="L467" s="152">
        <f>L468</f>
        <v>454.44</v>
      </c>
      <c r="M467" s="203">
        <f t="shared" si="64"/>
        <v>15.946829863986636</v>
      </c>
    </row>
    <row r="468" spans="1:13" ht="37.5" x14ac:dyDescent="0.3">
      <c r="A468" s="48" t="s">
        <v>188</v>
      </c>
      <c r="B468" s="11" t="s">
        <v>203</v>
      </c>
      <c r="C468" s="10" t="s">
        <v>55</v>
      </c>
      <c r="D468" s="10" t="s">
        <v>55</v>
      </c>
      <c r="E468" s="14" t="s">
        <v>140</v>
      </c>
      <c r="F468" s="11" t="s">
        <v>17</v>
      </c>
      <c r="G468" s="11" t="s">
        <v>70</v>
      </c>
      <c r="H468" s="10" t="s">
        <v>18</v>
      </c>
      <c r="I468" s="11" t="s">
        <v>19</v>
      </c>
      <c r="J468" s="152">
        <f>J469+J471</f>
        <v>2816.0200000000004</v>
      </c>
      <c r="K468" s="152">
        <f>K469+K471</f>
        <v>2849.7200000000003</v>
      </c>
      <c r="L468" s="152">
        <f>L469+L471</f>
        <v>454.44</v>
      </c>
      <c r="M468" s="203">
        <f t="shared" si="64"/>
        <v>15.946829863986636</v>
      </c>
    </row>
    <row r="469" spans="1:13" x14ac:dyDescent="0.3">
      <c r="A469" s="33" t="s">
        <v>109</v>
      </c>
      <c r="B469" s="11" t="s">
        <v>203</v>
      </c>
      <c r="C469" s="10" t="s">
        <v>55</v>
      </c>
      <c r="D469" s="10" t="s">
        <v>55</v>
      </c>
      <c r="E469" s="14" t="s">
        <v>140</v>
      </c>
      <c r="F469" s="11" t="s">
        <v>17</v>
      </c>
      <c r="G469" s="11" t="s">
        <v>70</v>
      </c>
      <c r="H469" s="10" t="s">
        <v>110</v>
      </c>
      <c r="I469" s="11" t="s">
        <v>19</v>
      </c>
      <c r="J469" s="152">
        <f>J470</f>
        <v>189</v>
      </c>
      <c r="K469" s="152">
        <f>K470</f>
        <v>189</v>
      </c>
      <c r="L469" s="152">
        <f>L470</f>
        <v>33.92</v>
      </c>
      <c r="M469" s="203">
        <f t="shared" ref="M469:M532" si="70">L469/K469*100</f>
        <v>17.947089947089946</v>
      </c>
    </row>
    <row r="470" spans="1:13" ht="37.5" x14ac:dyDescent="0.3">
      <c r="A470" s="33" t="s">
        <v>35</v>
      </c>
      <c r="B470" s="11" t="s">
        <v>203</v>
      </c>
      <c r="C470" s="14" t="s">
        <v>55</v>
      </c>
      <c r="D470" s="10" t="s">
        <v>55</v>
      </c>
      <c r="E470" s="14" t="s">
        <v>140</v>
      </c>
      <c r="F470" s="11" t="s">
        <v>17</v>
      </c>
      <c r="G470" s="11" t="s">
        <v>70</v>
      </c>
      <c r="H470" s="10" t="s">
        <v>110</v>
      </c>
      <c r="I470" s="11" t="s">
        <v>36</v>
      </c>
      <c r="J470" s="152">
        <v>189</v>
      </c>
      <c r="K470" s="152">
        <v>189</v>
      </c>
      <c r="L470" s="152">
        <v>33.92</v>
      </c>
      <c r="M470" s="203">
        <f t="shared" si="70"/>
        <v>17.947089947089946</v>
      </c>
    </row>
    <row r="471" spans="1:13" ht="37.5" x14ac:dyDescent="0.3">
      <c r="A471" s="47" t="s">
        <v>68</v>
      </c>
      <c r="B471" s="11" t="s">
        <v>203</v>
      </c>
      <c r="C471" s="10" t="s">
        <v>55</v>
      </c>
      <c r="D471" s="10" t="s">
        <v>55</v>
      </c>
      <c r="E471" s="14" t="s">
        <v>140</v>
      </c>
      <c r="F471" s="11" t="s">
        <v>17</v>
      </c>
      <c r="G471" s="11" t="s">
        <v>70</v>
      </c>
      <c r="H471" s="10" t="s">
        <v>69</v>
      </c>
      <c r="I471" s="11" t="s">
        <v>19</v>
      </c>
      <c r="J471" s="152">
        <f>J472+J473+J474</f>
        <v>2627.0200000000004</v>
      </c>
      <c r="K471" s="152">
        <f>K472+K473+K474</f>
        <v>2660.7200000000003</v>
      </c>
      <c r="L471" s="152">
        <f>L472+L473+L474</f>
        <v>420.52</v>
      </c>
      <c r="M471" s="203">
        <f t="shared" si="70"/>
        <v>15.804744580414321</v>
      </c>
    </row>
    <row r="472" spans="1:13" ht="75" x14ac:dyDescent="0.3">
      <c r="A472" s="48" t="s">
        <v>34</v>
      </c>
      <c r="B472" s="11" t="s">
        <v>203</v>
      </c>
      <c r="C472" s="14" t="s">
        <v>55</v>
      </c>
      <c r="D472" s="10" t="s">
        <v>55</v>
      </c>
      <c r="E472" s="14" t="s">
        <v>140</v>
      </c>
      <c r="F472" s="11" t="s">
        <v>17</v>
      </c>
      <c r="G472" s="11" t="s">
        <v>70</v>
      </c>
      <c r="H472" s="10" t="s">
        <v>69</v>
      </c>
      <c r="I472" s="11" t="s">
        <v>29</v>
      </c>
      <c r="J472" s="152">
        <v>2273.3200000000002</v>
      </c>
      <c r="K472" s="152">
        <v>2273.3200000000002</v>
      </c>
      <c r="L472" s="152">
        <v>353.65</v>
      </c>
      <c r="M472" s="203">
        <f t="shared" si="70"/>
        <v>15.556542853623773</v>
      </c>
    </row>
    <row r="473" spans="1:13" ht="37.5" x14ac:dyDescent="0.3">
      <c r="A473" s="48" t="s">
        <v>35</v>
      </c>
      <c r="B473" s="11" t="s">
        <v>203</v>
      </c>
      <c r="C473" s="14" t="s">
        <v>55</v>
      </c>
      <c r="D473" s="10" t="s">
        <v>55</v>
      </c>
      <c r="E473" s="14" t="s">
        <v>140</v>
      </c>
      <c r="F473" s="11" t="s">
        <v>17</v>
      </c>
      <c r="G473" s="11" t="s">
        <v>70</v>
      </c>
      <c r="H473" s="10" t="s">
        <v>69</v>
      </c>
      <c r="I473" s="11" t="s">
        <v>36</v>
      </c>
      <c r="J473" s="152">
        <v>351.65</v>
      </c>
      <c r="K473" s="152">
        <v>385.35</v>
      </c>
      <c r="L473" s="152">
        <v>66.87</v>
      </c>
      <c r="M473" s="203">
        <f t="shared" si="70"/>
        <v>17.353055663682369</v>
      </c>
    </row>
    <row r="474" spans="1:13" x14ac:dyDescent="0.3">
      <c r="A474" s="48" t="s">
        <v>37</v>
      </c>
      <c r="B474" s="11" t="s">
        <v>203</v>
      </c>
      <c r="C474" s="14" t="s">
        <v>55</v>
      </c>
      <c r="D474" s="10" t="s">
        <v>55</v>
      </c>
      <c r="E474" s="14" t="s">
        <v>140</v>
      </c>
      <c r="F474" s="11" t="s">
        <v>17</v>
      </c>
      <c r="G474" s="11" t="s">
        <v>70</v>
      </c>
      <c r="H474" s="10" t="s">
        <v>69</v>
      </c>
      <c r="I474" s="11" t="s">
        <v>38</v>
      </c>
      <c r="J474" s="152">
        <v>2.0499999999999998</v>
      </c>
      <c r="K474" s="152">
        <v>2.0499999999999998</v>
      </c>
      <c r="L474" s="152">
        <v>0</v>
      </c>
      <c r="M474" s="203">
        <f t="shared" si="70"/>
        <v>0</v>
      </c>
    </row>
    <row r="475" spans="1:13" ht="75" x14ac:dyDescent="0.3">
      <c r="A475" s="50" t="s">
        <v>321</v>
      </c>
      <c r="B475" s="8" t="s">
        <v>203</v>
      </c>
      <c r="C475" s="13" t="s">
        <v>55</v>
      </c>
      <c r="D475" s="7" t="s">
        <v>55</v>
      </c>
      <c r="E475" s="8" t="s">
        <v>253</v>
      </c>
      <c r="F475" s="8" t="s">
        <v>17</v>
      </c>
      <c r="G475" s="8" t="s">
        <v>16</v>
      </c>
      <c r="H475" s="7" t="s">
        <v>18</v>
      </c>
      <c r="I475" s="8" t="s">
        <v>19</v>
      </c>
      <c r="J475" s="173">
        <f>J479</f>
        <v>5</v>
      </c>
      <c r="K475" s="173">
        <f>K479</f>
        <v>5</v>
      </c>
      <c r="L475" s="173">
        <f>L479</f>
        <v>0</v>
      </c>
      <c r="M475" s="202">
        <f t="shared" si="70"/>
        <v>0</v>
      </c>
    </row>
    <row r="476" spans="1:13" ht="37.5" x14ac:dyDescent="0.3">
      <c r="A476" s="48" t="s">
        <v>495</v>
      </c>
      <c r="B476" s="11" t="s">
        <v>203</v>
      </c>
      <c r="C476" s="10" t="s">
        <v>55</v>
      </c>
      <c r="D476" s="14" t="s">
        <v>55</v>
      </c>
      <c r="E476" s="11" t="s">
        <v>253</v>
      </c>
      <c r="F476" s="11" t="s">
        <v>85</v>
      </c>
      <c r="G476" s="11" t="s">
        <v>16</v>
      </c>
      <c r="H476" s="10" t="s">
        <v>18</v>
      </c>
      <c r="I476" s="11" t="s">
        <v>19</v>
      </c>
      <c r="J476" s="152">
        <f t="shared" ref="J476:L478" si="71">J477</f>
        <v>5</v>
      </c>
      <c r="K476" s="152">
        <f t="shared" si="71"/>
        <v>5</v>
      </c>
      <c r="L476" s="152">
        <f t="shared" si="71"/>
        <v>0</v>
      </c>
      <c r="M476" s="203">
        <f t="shared" si="70"/>
        <v>0</v>
      </c>
    </row>
    <row r="477" spans="1:13" ht="56.25" x14ac:dyDescent="0.3">
      <c r="A477" s="48" t="s">
        <v>501</v>
      </c>
      <c r="B477" s="11" t="s">
        <v>203</v>
      </c>
      <c r="C477" s="10" t="s">
        <v>55</v>
      </c>
      <c r="D477" s="14" t="s">
        <v>55</v>
      </c>
      <c r="E477" s="11" t="s">
        <v>253</v>
      </c>
      <c r="F477" s="11" t="s">
        <v>85</v>
      </c>
      <c r="G477" s="11" t="s">
        <v>44</v>
      </c>
      <c r="H477" s="10" t="s">
        <v>18</v>
      </c>
      <c r="I477" s="11" t="s">
        <v>19</v>
      </c>
      <c r="J477" s="152">
        <f t="shared" si="71"/>
        <v>5</v>
      </c>
      <c r="K477" s="152">
        <f t="shared" si="71"/>
        <v>5</v>
      </c>
      <c r="L477" s="152">
        <f t="shared" si="71"/>
        <v>0</v>
      </c>
      <c r="M477" s="203">
        <f t="shared" si="70"/>
        <v>0</v>
      </c>
    </row>
    <row r="478" spans="1:13" ht="56.25" x14ac:dyDescent="0.3">
      <c r="A478" s="48" t="s">
        <v>500</v>
      </c>
      <c r="B478" s="11" t="s">
        <v>203</v>
      </c>
      <c r="C478" s="10" t="s">
        <v>55</v>
      </c>
      <c r="D478" s="14" t="s">
        <v>55</v>
      </c>
      <c r="E478" s="11" t="s">
        <v>253</v>
      </c>
      <c r="F478" s="11" t="s">
        <v>85</v>
      </c>
      <c r="G478" s="11" t="s">
        <v>44</v>
      </c>
      <c r="H478" s="10" t="s">
        <v>499</v>
      </c>
      <c r="I478" s="11" t="s">
        <v>19</v>
      </c>
      <c r="J478" s="152">
        <f t="shared" si="71"/>
        <v>5</v>
      </c>
      <c r="K478" s="152">
        <f t="shared" si="71"/>
        <v>5</v>
      </c>
      <c r="L478" s="152">
        <f t="shared" si="71"/>
        <v>0</v>
      </c>
      <c r="M478" s="203">
        <f t="shared" si="70"/>
        <v>0</v>
      </c>
    </row>
    <row r="479" spans="1:13" ht="37.5" x14ac:dyDescent="0.3">
      <c r="A479" s="33" t="s">
        <v>35</v>
      </c>
      <c r="B479" s="11" t="s">
        <v>203</v>
      </c>
      <c r="C479" s="10" t="s">
        <v>55</v>
      </c>
      <c r="D479" s="14" t="s">
        <v>55</v>
      </c>
      <c r="E479" s="11" t="s">
        <v>253</v>
      </c>
      <c r="F479" s="11" t="s">
        <v>85</v>
      </c>
      <c r="G479" s="11" t="s">
        <v>44</v>
      </c>
      <c r="H479" s="10" t="s">
        <v>499</v>
      </c>
      <c r="I479" s="11" t="s">
        <v>36</v>
      </c>
      <c r="J479" s="152">
        <v>5</v>
      </c>
      <c r="K479" s="152">
        <v>5</v>
      </c>
      <c r="L479" s="152">
        <v>0</v>
      </c>
      <c r="M479" s="203">
        <f t="shared" si="70"/>
        <v>0</v>
      </c>
    </row>
    <row r="480" spans="1:13" x14ac:dyDescent="0.3">
      <c r="A480" s="50" t="s">
        <v>111</v>
      </c>
      <c r="B480" s="8" t="s">
        <v>203</v>
      </c>
      <c r="C480" s="7" t="s">
        <v>55</v>
      </c>
      <c r="D480" s="7" t="s">
        <v>100</v>
      </c>
      <c r="E480" s="13" t="s">
        <v>16</v>
      </c>
      <c r="F480" s="8" t="s">
        <v>17</v>
      </c>
      <c r="G480" s="8" t="s">
        <v>16</v>
      </c>
      <c r="H480" s="7" t="s">
        <v>18</v>
      </c>
      <c r="I480" s="8" t="s">
        <v>19</v>
      </c>
      <c r="J480" s="173">
        <f>J481</f>
        <v>40227.710000000006</v>
      </c>
      <c r="K480" s="173">
        <f>K481</f>
        <v>40693.100000000006</v>
      </c>
      <c r="L480" s="173">
        <f>L481</f>
        <v>4911.18</v>
      </c>
      <c r="M480" s="202">
        <f t="shared" si="70"/>
        <v>12.068827393341868</v>
      </c>
    </row>
    <row r="481" spans="1:13" ht="75" x14ac:dyDescent="0.3">
      <c r="A481" s="48" t="s">
        <v>259</v>
      </c>
      <c r="B481" s="11" t="s">
        <v>203</v>
      </c>
      <c r="C481" s="11" t="s">
        <v>105</v>
      </c>
      <c r="D481" s="11" t="s">
        <v>100</v>
      </c>
      <c r="E481" s="11" t="s">
        <v>140</v>
      </c>
      <c r="F481" s="11" t="s">
        <v>17</v>
      </c>
      <c r="G481" s="11" t="s">
        <v>16</v>
      </c>
      <c r="H481" s="10" t="s">
        <v>18</v>
      </c>
      <c r="I481" s="11" t="s">
        <v>19</v>
      </c>
      <c r="J481" s="152">
        <f>J482+J487+J496+J503</f>
        <v>40227.710000000006</v>
      </c>
      <c r="K481" s="152">
        <f>K482+K487+K496+K503</f>
        <v>40693.100000000006</v>
      </c>
      <c r="L481" s="152">
        <f>L482+L487+L496+L503</f>
        <v>4911.18</v>
      </c>
      <c r="M481" s="203">
        <f t="shared" si="70"/>
        <v>12.068827393341868</v>
      </c>
    </row>
    <row r="482" spans="1:13" ht="37.5" x14ac:dyDescent="0.3">
      <c r="A482" s="48" t="s">
        <v>189</v>
      </c>
      <c r="B482" s="11" t="s">
        <v>203</v>
      </c>
      <c r="C482" s="10" t="s">
        <v>55</v>
      </c>
      <c r="D482" s="10" t="s">
        <v>100</v>
      </c>
      <c r="E482" s="14" t="s">
        <v>140</v>
      </c>
      <c r="F482" s="11" t="s">
        <v>17</v>
      </c>
      <c r="G482" s="11" t="s">
        <v>67</v>
      </c>
      <c r="H482" s="10" t="s">
        <v>18</v>
      </c>
      <c r="I482" s="11" t="s">
        <v>19</v>
      </c>
      <c r="J482" s="152">
        <f>J483</f>
        <v>6562.15</v>
      </c>
      <c r="K482" s="152">
        <f>K483</f>
        <v>6774.75</v>
      </c>
      <c r="L482" s="152">
        <f>L483</f>
        <v>495.54999999999995</v>
      </c>
      <c r="M482" s="203">
        <f t="shared" si="70"/>
        <v>7.3146610576036011</v>
      </c>
    </row>
    <row r="483" spans="1:13" ht="37.5" x14ac:dyDescent="0.3">
      <c r="A483" s="47" t="s">
        <v>68</v>
      </c>
      <c r="B483" s="11" t="s">
        <v>203</v>
      </c>
      <c r="C483" s="10" t="s">
        <v>55</v>
      </c>
      <c r="D483" s="10" t="s">
        <v>100</v>
      </c>
      <c r="E483" s="14" t="s">
        <v>140</v>
      </c>
      <c r="F483" s="11" t="s">
        <v>17</v>
      </c>
      <c r="G483" s="11" t="s">
        <v>67</v>
      </c>
      <c r="H483" s="10" t="s">
        <v>69</v>
      </c>
      <c r="I483" s="11" t="s">
        <v>19</v>
      </c>
      <c r="J483" s="152">
        <f>J484+J485+J486</f>
        <v>6562.15</v>
      </c>
      <c r="K483" s="152">
        <f>K484+K485+K486</f>
        <v>6774.75</v>
      </c>
      <c r="L483" s="152">
        <f>L484+L485+L486</f>
        <v>495.54999999999995</v>
      </c>
      <c r="M483" s="203">
        <f t="shared" si="70"/>
        <v>7.3146610576036011</v>
      </c>
    </row>
    <row r="484" spans="1:13" ht="75" x14ac:dyDescent="0.3">
      <c r="A484" s="48" t="s">
        <v>34</v>
      </c>
      <c r="B484" s="11" t="s">
        <v>203</v>
      </c>
      <c r="C484" s="14" t="s">
        <v>55</v>
      </c>
      <c r="D484" s="10" t="s">
        <v>100</v>
      </c>
      <c r="E484" s="14" t="s">
        <v>140</v>
      </c>
      <c r="F484" s="11" t="s">
        <v>17</v>
      </c>
      <c r="G484" s="11" t="s">
        <v>67</v>
      </c>
      <c r="H484" s="10" t="s">
        <v>69</v>
      </c>
      <c r="I484" s="11" t="s">
        <v>29</v>
      </c>
      <c r="J484" s="152">
        <v>3597.74</v>
      </c>
      <c r="K484" s="152">
        <v>3597.74</v>
      </c>
      <c r="L484" s="152">
        <v>367.46</v>
      </c>
      <c r="M484" s="203">
        <f t="shared" si="70"/>
        <v>10.213634114749816</v>
      </c>
    </row>
    <row r="485" spans="1:13" ht="37.5" x14ac:dyDescent="0.3">
      <c r="A485" s="48" t="s">
        <v>35</v>
      </c>
      <c r="B485" s="11" t="s">
        <v>203</v>
      </c>
      <c r="C485" s="14" t="s">
        <v>55</v>
      </c>
      <c r="D485" s="10" t="s">
        <v>100</v>
      </c>
      <c r="E485" s="14" t="s">
        <v>140</v>
      </c>
      <c r="F485" s="11" t="s">
        <v>17</v>
      </c>
      <c r="G485" s="11" t="s">
        <v>67</v>
      </c>
      <c r="H485" s="10" t="s">
        <v>69</v>
      </c>
      <c r="I485" s="11" t="s">
        <v>36</v>
      </c>
      <c r="J485" s="152">
        <v>2937.08</v>
      </c>
      <c r="K485" s="152">
        <v>3149.68</v>
      </c>
      <c r="L485" s="152">
        <v>128.09</v>
      </c>
      <c r="M485" s="203">
        <f t="shared" si="70"/>
        <v>4.0667623377612969</v>
      </c>
    </row>
    <row r="486" spans="1:13" x14ac:dyDescent="0.3">
      <c r="A486" s="48" t="s">
        <v>37</v>
      </c>
      <c r="B486" s="11" t="s">
        <v>203</v>
      </c>
      <c r="C486" s="14" t="s">
        <v>55</v>
      </c>
      <c r="D486" s="10" t="s">
        <v>100</v>
      </c>
      <c r="E486" s="14" t="s">
        <v>140</v>
      </c>
      <c r="F486" s="11" t="s">
        <v>17</v>
      </c>
      <c r="G486" s="11" t="s">
        <v>67</v>
      </c>
      <c r="H486" s="10" t="s">
        <v>69</v>
      </c>
      <c r="I486" s="11" t="s">
        <v>38</v>
      </c>
      <c r="J486" s="152">
        <v>27.33</v>
      </c>
      <c r="K486" s="152">
        <v>27.33</v>
      </c>
      <c r="L486" s="152">
        <v>0</v>
      </c>
      <c r="M486" s="203">
        <f t="shared" si="70"/>
        <v>0</v>
      </c>
    </row>
    <row r="487" spans="1:13" ht="56.25" x14ac:dyDescent="0.3">
      <c r="A487" s="48" t="s">
        <v>407</v>
      </c>
      <c r="B487" s="11" t="s">
        <v>203</v>
      </c>
      <c r="C487" s="10" t="s">
        <v>55</v>
      </c>
      <c r="D487" s="10" t="s">
        <v>100</v>
      </c>
      <c r="E487" s="14" t="s">
        <v>140</v>
      </c>
      <c r="F487" s="11" t="s">
        <v>17</v>
      </c>
      <c r="G487" s="11" t="s">
        <v>55</v>
      </c>
      <c r="H487" s="10" t="s">
        <v>18</v>
      </c>
      <c r="I487" s="11" t="s">
        <v>19</v>
      </c>
      <c r="J487" s="152">
        <f>J488+J490+J492</f>
        <v>7510.06</v>
      </c>
      <c r="K487" s="152">
        <f>K488+K490+K492</f>
        <v>7528.75</v>
      </c>
      <c r="L487" s="152">
        <f>L488+L490+L492</f>
        <v>0</v>
      </c>
      <c r="M487" s="203">
        <f t="shared" si="70"/>
        <v>0</v>
      </c>
    </row>
    <row r="488" spans="1:13" ht="37.5" x14ac:dyDescent="0.3">
      <c r="A488" s="48" t="s">
        <v>413</v>
      </c>
      <c r="B488" s="11" t="s">
        <v>203</v>
      </c>
      <c r="C488" s="10" t="s">
        <v>55</v>
      </c>
      <c r="D488" s="10" t="s">
        <v>100</v>
      </c>
      <c r="E488" s="14" t="s">
        <v>140</v>
      </c>
      <c r="F488" s="11" t="s">
        <v>17</v>
      </c>
      <c r="G488" s="11" t="s">
        <v>55</v>
      </c>
      <c r="H488" s="10" t="s">
        <v>409</v>
      </c>
      <c r="I488" s="11" t="s">
        <v>19</v>
      </c>
      <c r="J488" s="152">
        <f>J489</f>
        <v>180</v>
      </c>
      <c r="K488" s="152">
        <f>K489</f>
        <v>180.01</v>
      </c>
      <c r="L488" s="152">
        <f>L489</f>
        <v>0</v>
      </c>
      <c r="M488" s="203">
        <f t="shared" si="70"/>
        <v>0</v>
      </c>
    </row>
    <row r="489" spans="1:13" ht="37.5" x14ac:dyDescent="0.3">
      <c r="A489" s="48" t="s">
        <v>35</v>
      </c>
      <c r="B489" s="11" t="s">
        <v>203</v>
      </c>
      <c r="C489" s="14" t="s">
        <v>55</v>
      </c>
      <c r="D489" s="10" t="s">
        <v>100</v>
      </c>
      <c r="E489" s="14" t="s">
        <v>140</v>
      </c>
      <c r="F489" s="11" t="s">
        <v>17</v>
      </c>
      <c r="G489" s="11" t="s">
        <v>55</v>
      </c>
      <c r="H489" s="10" t="s">
        <v>409</v>
      </c>
      <c r="I489" s="11" t="s">
        <v>36</v>
      </c>
      <c r="J489" s="152">
        <v>180</v>
      </c>
      <c r="K489" s="152">
        <v>180.01</v>
      </c>
      <c r="L489" s="152">
        <v>0</v>
      </c>
      <c r="M489" s="203">
        <f t="shared" si="70"/>
        <v>0</v>
      </c>
    </row>
    <row r="490" spans="1:13" ht="37.5" x14ac:dyDescent="0.3">
      <c r="A490" s="48" t="s">
        <v>145</v>
      </c>
      <c r="B490" s="11" t="s">
        <v>203</v>
      </c>
      <c r="C490" s="10" t="s">
        <v>55</v>
      </c>
      <c r="D490" s="10" t="s">
        <v>100</v>
      </c>
      <c r="E490" s="14" t="s">
        <v>140</v>
      </c>
      <c r="F490" s="11" t="s">
        <v>17</v>
      </c>
      <c r="G490" s="11" t="s">
        <v>55</v>
      </c>
      <c r="H490" s="10" t="s">
        <v>410</v>
      </c>
      <c r="I490" s="11" t="s">
        <v>19</v>
      </c>
      <c r="J490" s="152">
        <f>J491</f>
        <v>1185</v>
      </c>
      <c r="K490" s="152">
        <f>K491</f>
        <v>1203.68</v>
      </c>
      <c r="L490" s="152">
        <f>L491</f>
        <v>0</v>
      </c>
      <c r="M490" s="203">
        <f t="shared" si="70"/>
        <v>0</v>
      </c>
    </row>
    <row r="491" spans="1:13" ht="37.5" x14ac:dyDescent="0.3">
      <c r="A491" s="48" t="s">
        <v>35</v>
      </c>
      <c r="B491" s="11" t="s">
        <v>203</v>
      </c>
      <c r="C491" s="14" t="s">
        <v>55</v>
      </c>
      <c r="D491" s="10" t="s">
        <v>100</v>
      </c>
      <c r="E491" s="14" t="s">
        <v>140</v>
      </c>
      <c r="F491" s="11" t="s">
        <v>17</v>
      </c>
      <c r="G491" s="11" t="s">
        <v>55</v>
      </c>
      <c r="H491" s="10" t="s">
        <v>410</v>
      </c>
      <c r="I491" s="11" t="s">
        <v>36</v>
      </c>
      <c r="J491" s="152">
        <v>1185</v>
      </c>
      <c r="K491" s="152">
        <v>1203.68</v>
      </c>
      <c r="L491" s="152">
        <v>0</v>
      </c>
      <c r="M491" s="203">
        <f t="shared" si="70"/>
        <v>0</v>
      </c>
    </row>
    <row r="492" spans="1:13" x14ac:dyDescent="0.3">
      <c r="A492" s="47" t="s">
        <v>508</v>
      </c>
      <c r="B492" s="11" t="s">
        <v>203</v>
      </c>
      <c r="C492" s="10" t="s">
        <v>55</v>
      </c>
      <c r="D492" s="10" t="s">
        <v>100</v>
      </c>
      <c r="E492" s="14" t="s">
        <v>140</v>
      </c>
      <c r="F492" s="11" t="s">
        <v>17</v>
      </c>
      <c r="G492" s="11" t="s">
        <v>55</v>
      </c>
      <c r="H492" s="10" t="s">
        <v>398</v>
      </c>
      <c r="I492" s="11" t="s">
        <v>19</v>
      </c>
      <c r="J492" s="152">
        <f>+J494+J493+J495</f>
        <v>6145.06</v>
      </c>
      <c r="K492" s="152">
        <f>+K494+K493+K495</f>
        <v>6145.06</v>
      </c>
      <c r="L492" s="152">
        <f>+L494+L493+L495</f>
        <v>0</v>
      </c>
      <c r="M492" s="203">
        <f t="shared" si="70"/>
        <v>0</v>
      </c>
    </row>
    <row r="493" spans="1:13" ht="75" x14ac:dyDescent="0.3">
      <c r="A493" s="48" t="s">
        <v>34</v>
      </c>
      <c r="B493" s="11" t="s">
        <v>203</v>
      </c>
      <c r="C493" s="14" t="s">
        <v>55</v>
      </c>
      <c r="D493" s="10" t="s">
        <v>100</v>
      </c>
      <c r="E493" s="14" t="s">
        <v>140</v>
      </c>
      <c r="F493" s="11" t="s">
        <v>17</v>
      </c>
      <c r="G493" s="11" t="s">
        <v>55</v>
      </c>
      <c r="H493" s="10" t="s">
        <v>398</v>
      </c>
      <c r="I493" s="11" t="s">
        <v>29</v>
      </c>
      <c r="J493" s="152">
        <v>66.38</v>
      </c>
      <c r="K493" s="152">
        <v>66.38</v>
      </c>
      <c r="L493" s="152">
        <v>0</v>
      </c>
      <c r="M493" s="203">
        <f t="shared" si="70"/>
        <v>0</v>
      </c>
    </row>
    <row r="494" spans="1:13" ht="37.5" x14ac:dyDescent="0.3">
      <c r="A494" s="48" t="s">
        <v>35</v>
      </c>
      <c r="B494" s="11" t="s">
        <v>203</v>
      </c>
      <c r="C494" s="14" t="s">
        <v>55</v>
      </c>
      <c r="D494" s="10" t="s">
        <v>100</v>
      </c>
      <c r="E494" s="14" t="s">
        <v>140</v>
      </c>
      <c r="F494" s="11" t="s">
        <v>17</v>
      </c>
      <c r="G494" s="11" t="s">
        <v>55</v>
      </c>
      <c r="H494" s="10" t="s">
        <v>398</v>
      </c>
      <c r="I494" s="11" t="s">
        <v>36</v>
      </c>
      <c r="J494" s="152">
        <v>6078.68</v>
      </c>
      <c r="K494" s="152">
        <v>6078.68</v>
      </c>
      <c r="L494" s="152">
        <v>0</v>
      </c>
      <c r="M494" s="203">
        <f t="shared" si="70"/>
        <v>0</v>
      </c>
    </row>
    <row r="495" spans="1:13" x14ac:dyDescent="0.3">
      <c r="A495" s="33" t="s">
        <v>42</v>
      </c>
      <c r="B495" s="11" t="s">
        <v>203</v>
      </c>
      <c r="C495" s="14" t="s">
        <v>55</v>
      </c>
      <c r="D495" s="10" t="s">
        <v>100</v>
      </c>
      <c r="E495" s="14" t="s">
        <v>140</v>
      </c>
      <c r="F495" s="11" t="s">
        <v>17</v>
      </c>
      <c r="G495" s="11" t="s">
        <v>55</v>
      </c>
      <c r="H495" s="10" t="s">
        <v>398</v>
      </c>
      <c r="I495" s="11" t="s">
        <v>94</v>
      </c>
      <c r="J495" s="152">
        <v>0</v>
      </c>
      <c r="K495" s="152">
        <v>0</v>
      </c>
      <c r="L495" s="152">
        <v>0</v>
      </c>
      <c r="M495" s="203">
        <v>0</v>
      </c>
    </row>
    <row r="496" spans="1:13" ht="56.25" x14ac:dyDescent="0.3">
      <c r="A496" s="48" t="s">
        <v>112</v>
      </c>
      <c r="B496" s="11" t="s">
        <v>203</v>
      </c>
      <c r="C496" s="10" t="s">
        <v>55</v>
      </c>
      <c r="D496" s="10" t="s">
        <v>100</v>
      </c>
      <c r="E496" s="14" t="s">
        <v>140</v>
      </c>
      <c r="F496" s="11" t="s">
        <v>17</v>
      </c>
      <c r="G496" s="11" t="s">
        <v>117</v>
      </c>
      <c r="H496" s="10" t="s">
        <v>18</v>
      </c>
      <c r="I496" s="11" t="s">
        <v>19</v>
      </c>
      <c r="J496" s="152">
        <f>J497+J501</f>
        <v>6700.38</v>
      </c>
      <c r="K496" s="152">
        <f>K497+K501</f>
        <v>6732.38</v>
      </c>
      <c r="L496" s="152">
        <f>L497+L501</f>
        <v>1173.42</v>
      </c>
      <c r="M496" s="203">
        <f t="shared" si="70"/>
        <v>17.429497443697475</v>
      </c>
    </row>
    <row r="497" spans="1:13" ht="37.5" x14ac:dyDescent="0.3">
      <c r="A497" s="48" t="s">
        <v>33</v>
      </c>
      <c r="B497" s="11" t="s">
        <v>203</v>
      </c>
      <c r="C497" s="10" t="s">
        <v>55</v>
      </c>
      <c r="D497" s="10" t="s">
        <v>100</v>
      </c>
      <c r="E497" s="14" t="s">
        <v>140</v>
      </c>
      <c r="F497" s="11" t="s">
        <v>17</v>
      </c>
      <c r="G497" s="11" t="s">
        <v>117</v>
      </c>
      <c r="H497" s="10" t="s">
        <v>28</v>
      </c>
      <c r="I497" s="11" t="s">
        <v>19</v>
      </c>
      <c r="J497" s="152">
        <f>J498+J499+J500</f>
        <v>567.93000000000006</v>
      </c>
      <c r="K497" s="152">
        <f>K498+K499+K500</f>
        <v>599.93000000000006</v>
      </c>
      <c r="L497" s="152">
        <f>L498+L499+L500</f>
        <v>152.91999999999999</v>
      </c>
      <c r="M497" s="203">
        <f t="shared" si="70"/>
        <v>25.489640458053437</v>
      </c>
    </row>
    <row r="498" spans="1:13" ht="75" x14ac:dyDescent="0.3">
      <c r="A498" s="33" t="s">
        <v>34</v>
      </c>
      <c r="B498" s="11" t="s">
        <v>203</v>
      </c>
      <c r="C498" s="14" t="s">
        <v>55</v>
      </c>
      <c r="D498" s="10" t="s">
        <v>100</v>
      </c>
      <c r="E498" s="14" t="s">
        <v>140</v>
      </c>
      <c r="F498" s="11" t="s">
        <v>17</v>
      </c>
      <c r="G498" s="11" t="s">
        <v>117</v>
      </c>
      <c r="H498" s="10" t="s">
        <v>28</v>
      </c>
      <c r="I498" s="11" t="s">
        <v>29</v>
      </c>
      <c r="J498" s="152">
        <v>127.42</v>
      </c>
      <c r="K498" s="152">
        <v>127.42</v>
      </c>
      <c r="L498" s="152">
        <v>0</v>
      </c>
      <c r="M498" s="203">
        <f t="shared" si="70"/>
        <v>0</v>
      </c>
    </row>
    <row r="499" spans="1:13" ht="37.5" x14ac:dyDescent="0.3">
      <c r="A499" s="48" t="s">
        <v>35</v>
      </c>
      <c r="B499" s="11" t="s">
        <v>203</v>
      </c>
      <c r="C499" s="14" t="s">
        <v>55</v>
      </c>
      <c r="D499" s="10" t="s">
        <v>100</v>
      </c>
      <c r="E499" s="14" t="s">
        <v>140</v>
      </c>
      <c r="F499" s="11" t="s">
        <v>17</v>
      </c>
      <c r="G499" s="11" t="s">
        <v>117</v>
      </c>
      <c r="H499" s="10" t="s">
        <v>28</v>
      </c>
      <c r="I499" s="11" t="s">
        <v>36</v>
      </c>
      <c r="J499" s="152">
        <v>438.91</v>
      </c>
      <c r="K499" s="152">
        <v>470.91</v>
      </c>
      <c r="L499" s="152">
        <v>152.91999999999999</v>
      </c>
      <c r="M499" s="203">
        <f t="shared" si="70"/>
        <v>32.473296383597713</v>
      </c>
    </row>
    <row r="500" spans="1:13" x14ac:dyDescent="0.3">
      <c r="A500" s="48" t="s">
        <v>37</v>
      </c>
      <c r="B500" s="11" t="s">
        <v>203</v>
      </c>
      <c r="C500" s="14" t="s">
        <v>55</v>
      </c>
      <c r="D500" s="10" t="s">
        <v>100</v>
      </c>
      <c r="E500" s="14" t="s">
        <v>140</v>
      </c>
      <c r="F500" s="11" t="s">
        <v>17</v>
      </c>
      <c r="G500" s="11" t="s">
        <v>117</v>
      </c>
      <c r="H500" s="10" t="s">
        <v>28</v>
      </c>
      <c r="I500" s="11" t="s">
        <v>38</v>
      </c>
      <c r="J500" s="152">
        <v>1.6</v>
      </c>
      <c r="K500" s="152">
        <v>1.6</v>
      </c>
      <c r="L500" s="152">
        <v>0</v>
      </c>
      <c r="M500" s="203">
        <f t="shared" si="70"/>
        <v>0</v>
      </c>
    </row>
    <row r="501" spans="1:13" ht="75" x14ac:dyDescent="0.3">
      <c r="A501" s="48" t="s">
        <v>34</v>
      </c>
      <c r="B501" s="11" t="s">
        <v>203</v>
      </c>
      <c r="C501" s="10" t="s">
        <v>55</v>
      </c>
      <c r="D501" s="10" t="s">
        <v>100</v>
      </c>
      <c r="E501" s="14" t="s">
        <v>140</v>
      </c>
      <c r="F501" s="11" t="s">
        <v>17</v>
      </c>
      <c r="G501" s="11" t="s">
        <v>117</v>
      </c>
      <c r="H501" s="10" t="s">
        <v>30</v>
      </c>
      <c r="I501" s="11" t="s">
        <v>19</v>
      </c>
      <c r="J501" s="152">
        <f>J502</f>
        <v>6132.45</v>
      </c>
      <c r="K501" s="152">
        <f>K502</f>
        <v>6132.45</v>
      </c>
      <c r="L501" s="152">
        <f>L502</f>
        <v>1020.5</v>
      </c>
      <c r="M501" s="203">
        <f t="shared" si="70"/>
        <v>16.640983619923521</v>
      </c>
    </row>
    <row r="502" spans="1:13" ht="37.5" x14ac:dyDescent="0.3">
      <c r="A502" s="48" t="s">
        <v>39</v>
      </c>
      <c r="B502" s="11" t="s">
        <v>203</v>
      </c>
      <c r="C502" s="14" t="s">
        <v>55</v>
      </c>
      <c r="D502" s="10" t="s">
        <v>100</v>
      </c>
      <c r="E502" s="14" t="s">
        <v>140</v>
      </c>
      <c r="F502" s="11" t="s">
        <v>17</v>
      </c>
      <c r="G502" s="11" t="s">
        <v>117</v>
      </c>
      <c r="H502" s="10" t="s">
        <v>30</v>
      </c>
      <c r="I502" s="11" t="s">
        <v>29</v>
      </c>
      <c r="J502" s="152">
        <v>6132.45</v>
      </c>
      <c r="K502" s="152">
        <v>6132.45</v>
      </c>
      <c r="L502" s="152">
        <v>1020.5</v>
      </c>
      <c r="M502" s="203">
        <f t="shared" si="70"/>
        <v>16.640983619923521</v>
      </c>
    </row>
    <row r="503" spans="1:13" ht="75" x14ac:dyDescent="0.3">
      <c r="A503" s="48" t="s">
        <v>476</v>
      </c>
      <c r="B503" s="11" t="s">
        <v>203</v>
      </c>
      <c r="C503" s="10" t="s">
        <v>55</v>
      </c>
      <c r="D503" s="10" t="s">
        <v>100</v>
      </c>
      <c r="E503" s="14" t="s">
        <v>140</v>
      </c>
      <c r="F503" s="11" t="s">
        <v>17</v>
      </c>
      <c r="G503" s="11" t="s">
        <v>96</v>
      </c>
      <c r="H503" s="10" t="s">
        <v>18</v>
      </c>
      <c r="I503" s="11" t="s">
        <v>19</v>
      </c>
      <c r="J503" s="152">
        <f>J504</f>
        <v>19455.120000000003</v>
      </c>
      <c r="K503" s="152">
        <f>K504</f>
        <v>19657.22</v>
      </c>
      <c r="L503" s="152">
        <f>L504</f>
        <v>3242.21</v>
      </c>
      <c r="M503" s="203">
        <f t="shared" si="70"/>
        <v>16.493736143768039</v>
      </c>
    </row>
    <row r="504" spans="1:13" ht="37.5" x14ac:dyDescent="0.3">
      <c r="A504" s="48" t="s">
        <v>68</v>
      </c>
      <c r="B504" s="11" t="s">
        <v>203</v>
      </c>
      <c r="C504" s="10" t="s">
        <v>55</v>
      </c>
      <c r="D504" s="10" t="s">
        <v>100</v>
      </c>
      <c r="E504" s="14" t="s">
        <v>140</v>
      </c>
      <c r="F504" s="11" t="s">
        <v>17</v>
      </c>
      <c r="G504" s="11" t="s">
        <v>96</v>
      </c>
      <c r="H504" s="10" t="s">
        <v>69</v>
      </c>
      <c r="I504" s="11" t="s">
        <v>19</v>
      </c>
      <c r="J504" s="152">
        <f>J505+J506+J507</f>
        <v>19455.120000000003</v>
      </c>
      <c r="K504" s="152">
        <f>K505+K506+K507</f>
        <v>19657.22</v>
      </c>
      <c r="L504" s="152">
        <f>L505+L506+L507</f>
        <v>3242.21</v>
      </c>
      <c r="M504" s="203">
        <f t="shared" si="70"/>
        <v>16.493736143768039</v>
      </c>
    </row>
    <row r="505" spans="1:13" ht="75" x14ac:dyDescent="0.3">
      <c r="A505" s="48" t="s">
        <v>34</v>
      </c>
      <c r="B505" s="11" t="s">
        <v>203</v>
      </c>
      <c r="C505" s="14" t="s">
        <v>55</v>
      </c>
      <c r="D505" s="10" t="s">
        <v>100</v>
      </c>
      <c r="E505" s="14" t="s">
        <v>140</v>
      </c>
      <c r="F505" s="11" t="s">
        <v>17</v>
      </c>
      <c r="G505" s="11" t="s">
        <v>96</v>
      </c>
      <c r="H505" s="10" t="s">
        <v>69</v>
      </c>
      <c r="I505" s="11" t="s">
        <v>29</v>
      </c>
      <c r="J505" s="152">
        <v>17797.38</v>
      </c>
      <c r="K505" s="152">
        <v>17797.38</v>
      </c>
      <c r="L505" s="152">
        <v>2987.47</v>
      </c>
      <c r="M505" s="203">
        <f t="shared" si="70"/>
        <v>16.786010075640345</v>
      </c>
    </row>
    <row r="506" spans="1:13" ht="37.5" x14ac:dyDescent="0.3">
      <c r="A506" s="48" t="s">
        <v>35</v>
      </c>
      <c r="B506" s="11" t="s">
        <v>203</v>
      </c>
      <c r="C506" s="14" t="s">
        <v>55</v>
      </c>
      <c r="D506" s="10" t="s">
        <v>100</v>
      </c>
      <c r="E506" s="14" t="s">
        <v>140</v>
      </c>
      <c r="F506" s="11" t="s">
        <v>17</v>
      </c>
      <c r="G506" s="11" t="s">
        <v>96</v>
      </c>
      <c r="H506" s="10" t="s">
        <v>69</v>
      </c>
      <c r="I506" s="11" t="s">
        <v>36</v>
      </c>
      <c r="J506" s="152">
        <v>1644.74</v>
      </c>
      <c r="K506" s="152">
        <v>1846.84</v>
      </c>
      <c r="L506" s="152">
        <v>254.74</v>
      </c>
      <c r="M506" s="203">
        <f t="shared" si="70"/>
        <v>13.793290160490351</v>
      </c>
    </row>
    <row r="507" spans="1:13" x14ac:dyDescent="0.3">
      <c r="A507" s="48" t="s">
        <v>37</v>
      </c>
      <c r="B507" s="11" t="s">
        <v>203</v>
      </c>
      <c r="C507" s="14" t="s">
        <v>55</v>
      </c>
      <c r="D507" s="10" t="s">
        <v>100</v>
      </c>
      <c r="E507" s="14" t="s">
        <v>140</v>
      </c>
      <c r="F507" s="11" t="s">
        <v>17</v>
      </c>
      <c r="G507" s="11" t="s">
        <v>96</v>
      </c>
      <c r="H507" s="10" t="s">
        <v>69</v>
      </c>
      <c r="I507" s="11" t="s">
        <v>38</v>
      </c>
      <c r="J507" s="152">
        <v>13</v>
      </c>
      <c r="K507" s="152">
        <v>13</v>
      </c>
      <c r="L507" s="152">
        <v>0</v>
      </c>
      <c r="M507" s="203">
        <f t="shared" si="70"/>
        <v>0</v>
      </c>
    </row>
    <row r="508" spans="1:13" x14ac:dyDescent="0.3">
      <c r="A508" s="34" t="s">
        <v>114</v>
      </c>
      <c r="B508" s="8" t="s">
        <v>203</v>
      </c>
      <c r="C508" s="8" t="s">
        <v>93</v>
      </c>
      <c r="D508" s="7" t="s">
        <v>16</v>
      </c>
      <c r="E508" s="13" t="s">
        <v>16</v>
      </c>
      <c r="F508" s="8" t="s">
        <v>17</v>
      </c>
      <c r="G508" s="8" t="s">
        <v>16</v>
      </c>
      <c r="H508" s="7" t="s">
        <v>18</v>
      </c>
      <c r="I508" s="8" t="s">
        <v>19</v>
      </c>
      <c r="J508" s="173">
        <f t="shared" ref="J508:L511" si="72">J509</f>
        <v>10907.35</v>
      </c>
      <c r="K508" s="173">
        <f t="shared" si="72"/>
        <v>10907.35</v>
      </c>
      <c r="L508" s="173">
        <f t="shared" si="72"/>
        <v>2326.5700000000002</v>
      </c>
      <c r="M508" s="202">
        <f t="shared" si="70"/>
        <v>21.330295626343705</v>
      </c>
    </row>
    <row r="509" spans="1:13" x14ac:dyDescent="0.3">
      <c r="A509" s="33" t="s">
        <v>92</v>
      </c>
      <c r="B509" s="8" t="s">
        <v>203</v>
      </c>
      <c r="C509" s="8" t="s">
        <v>93</v>
      </c>
      <c r="D509" s="13" t="s">
        <v>54</v>
      </c>
      <c r="E509" s="13" t="s">
        <v>16</v>
      </c>
      <c r="F509" s="8" t="s">
        <v>17</v>
      </c>
      <c r="G509" s="8" t="s">
        <v>16</v>
      </c>
      <c r="H509" s="7" t="s">
        <v>18</v>
      </c>
      <c r="I509" s="8" t="s">
        <v>19</v>
      </c>
      <c r="J509" s="173">
        <f t="shared" si="72"/>
        <v>10907.35</v>
      </c>
      <c r="K509" s="173">
        <f t="shared" si="72"/>
        <v>10907.35</v>
      </c>
      <c r="L509" s="173">
        <f t="shared" si="72"/>
        <v>2326.5700000000002</v>
      </c>
      <c r="M509" s="202">
        <f t="shared" si="70"/>
        <v>21.330295626343705</v>
      </c>
    </row>
    <row r="510" spans="1:13" ht="75" x14ac:dyDescent="0.3">
      <c r="A510" s="48" t="s">
        <v>258</v>
      </c>
      <c r="B510" s="11" t="s">
        <v>203</v>
      </c>
      <c r="C510" s="11" t="s">
        <v>93</v>
      </c>
      <c r="D510" s="10" t="s">
        <v>54</v>
      </c>
      <c r="E510" s="14" t="s">
        <v>140</v>
      </c>
      <c r="F510" s="11" t="s">
        <v>17</v>
      </c>
      <c r="G510" s="11" t="s">
        <v>16</v>
      </c>
      <c r="H510" s="10" t="s">
        <v>18</v>
      </c>
      <c r="I510" s="11" t="s">
        <v>19</v>
      </c>
      <c r="J510" s="152">
        <f t="shared" si="72"/>
        <v>10907.35</v>
      </c>
      <c r="K510" s="152">
        <f t="shared" si="72"/>
        <v>10907.35</v>
      </c>
      <c r="L510" s="152">
        <f t="shared" si="72"/>
        <v>2326.5700000000002</v>
      </c>
      <c r="M510" s="203">
        <f t="shared" si="70"/>
        <v>21.330295626343705</v>
      </c>
    </row>
    <row r="511" spans="1:13" ht="37.5" x14ac:dyDescent="0.3">
      <c r="A511" s="48" t="s">
        <v>186</v>
      </c>
      <c r="B511" s="11" t="s">
        <v>203</v>
      </c>
      <c r="C511" s="11" t="s">
        <v>93</v>
      </c>
      <c r="D511" s="10" t="s">
        <v>54</v>
      </c>
      <c r="E511" s="14" t="s">
        <v>140</v>
      </c>
      <c r="F511" s="11" t="s">
        <v>17</v>
      </c>
      <c r="G511" s="11" t="s">
        <v>21</v>
      </c>
      <c r="H511" s="10" t="s">
        <v>18</v>
      </c>
      <c r="I511" s="11" t="s">
        <v>19</v>
      </c>
      <c r="J511" s="152">
        <f t="shared" si="72"/>
        <v>10907.35</v>
      </c>
      <c r="K511" s="152">
        <f t="shared" si="72"/>
        <v>10907.35</v>
      </c>
      <c r="L511" s="152">
        <f t="shared" si="72"/>
        <v>2326.5700000000002</v>
      </c>
      <c r="M511" s="203">
        <f t="shared" si="70"/>
        <v>21.330295626343705</v>
      </c>
    </row>
    <row r="512" spans="1:13" ht="75" x14ac:dyDescent="0.3">
      <c r="A512" s="33" t="s">
        <v>506</v>
      </c>
      <c r="B512" s="11" t="s">
        <v>203</v>
      </c>
      <c r="C512" s="11" t="s">
        <v>93</v>
      </c>
      <c r="D512" s="10" t="s">
        <v>54</v>
      </c>
      <c r="E512" s="14" t="s">
        <v>140</v>
      </c>
      <c r="F512" s="11" t="s">
        <v>17</v>
      </c>
      <c r="G512" s="11" t="s">
        <v>21</v>
      </c>
      <c r="H512" s="10" t="s">
        <v>115</v>
      </c>
      <c r="I512" s="11" t="s">
        <v>19</v>
      </c>
      <c r="J512" s="152">
        <f>J513+J514</f>
        <v>10907.35</v>
      </c>
      <c r="K512" s="152">
        <f>K513+K514</f>
        <v>10907.35</v>
      </c>
      <c r="L512" s="152">
        <f>L513+L514</f>
        <v>2326.5700000000002</v>
      </c>
      <c r="M512" s="203">
        <f t="shared" si="70"/>
        <v>21.330295626343705</v>
      </c>
    </row>
    <row r="513" spans="1:13" ht="37.5" x14ac:dyDescent="0.3">
      <c r="A513" s="48" t="s">
        <v>35</v>
      </c>
      <c r="B513" s="11" t="s">
        <v>203</v>
      </c>
      <c r="C513" s="11" t="s">
        <v>93</v>
      </c>
      <c r="D513" s="10" t="s">
        <v>54</v>
      </c>
      <c r="E513" s="14" t="s">
        <v>140</v>
      </c>
      <c r="F513" s="11" t="s">
        <v>17</v>
      </c>
      <c r="G513" s="11" t="s">
        <v>21</v>
      </c>
      <c r="H513" s="10" t="s">
        <v>115</v>
      </c>
      <c r="I513" s="11" t="s">
        <v>36</v>
      </c>
      <c r="J513" s="152">
        <v>163.6</v>
      </c>
      <c r="K513" s="152">
        <v>163.6</v>
      </c>
      <c r="L513" s="152">
        <v>59.25</v>
      </c>
      <c r="M513" s="203">
        <f t="shared" si="70"/>
        <v>36.216381418092915</v>
      </c>
    </row>
    <row r="514" spans="1:13" x14ac:dyDescent="0.3">
      <c r="A514" s="33" t="s">
        <v>42</v>
      </c>
      <c r="B514" s="11" t="s">
        <v>203</v>
      </c>
      <c r="C514" s="11" t="s">
        <v>93</v>
      </c>
      <c r="D514" s="10" t="s">
        <v>54</v>
      </c>
      <c r="E514" s="14" t="s">
        <v>140</v>
      </c>
      <c r="F514" s="11" t="s">
        <v>17</v>
      </c>
      <c r="G514" s="11" t="s">
        <v>21</v>
      </c>
      <c r="H514" s="10" t="s">
        <v>115</v>
      </c>
      <c r="I514" s="11" t="s">
        <v>94</v>
      </c>
      <c r="J514" s="152">
        <v>10743.75</v>
      </c>
      <c r="K514" s="152">
        <v>10743.75</v>
      </c>
      <c r="L514" s="152">
        <v>2267.3200000000002</v>
      </c>
      <c r="M514" s="203">
        <f t="shared" si="70"/>
        <v>21.103618382780688</v>
      </c>
    </row>
    <row r="515" spans="1:13" ht="56.25" x14ac:dyDescent="0.3">
      <c r="A515" s="34" t="s">
        <v>306</v>
      </c>
      <c r="B515" s="8" t="s">
        <v>301</v>
      </c>
      <c r="C515" s="7" t="s">
        <v>16</v>
      </c>
      <c r="D515" s="7" t="s">
        <v>16</v>
      </c>
      <c r="E515" s="13" t="s">
        <v>16</v>
      </c>
      <c r="F515" s="8" t="s">
        <v>17</v>
      </c>
      <c r="G515" s="8" t="s">
        <v>16</v>
      </c>
      <c r="H515" s="7" t="s">
        <v>18</v>
      </c>
      <c r="I515" s="8" t="s">
        <v>19</v>
      </c>
      <c r="J515" s="178">
        <f>J516+J524</f>
        <v>128423.64999999998</v>
      </c>
      <c r="K515" s="178">
        <f>K516+K524</f>
        <v>136121.33999999997</v>
      </c>
      <c r="L515" s="178">
        <f>L516+L524</f>
        <v>27172.46</v>
      </c>
      <c r="M515" s="202">
        <f t="shared" si="70"/>
        <v>19.961939839851713</v>
      </c>
    </row>
    <row r="516" spans="1:13" x14ac:dyDescent="0.3">
      <c r="A516" s="44" t="s">
        <v>103</v>
      </c>
      <c r="B516" s="13" t="s">
        <v>301</v>
      </c>
      <c r="C516" s="7" t="s">
        <v>55</v>
      </c>
      <c r="D516" s="7" t="s">
        <v>16</v>
      </c>
      <c r="E516" s="8" t="s">
        <v>16</v>
      </c>
      <c r="F516" s="8" t="s">
        <v>17</v>
      </c>
      <c r="G516" s="8" t="s">
        <v>16</v>
      </c>
      <c r="H516" s="7" t="s">
        <v>18</v>
      </c>
      <c r="I516" s="8" t="s">
        <v>19</v>
      </c>
      <c r="J516" s="178">
        <f t="shared" ref="J516:L518" si="73">J517</f>
        <v>32235.399999999998</v>
      </c>
      <c r="K516" s="178">
        <f t="shared" si="73"/>
        <v>33211.300000000003</v>
      </c>
      <c r="L516" s="178">
        <f t="shared" si="73"/>
        <v>6234.88</v>
      </c>
      <c r="M516" s="202">
        <f t="shared" si="70"/>
        <v>18.773369305025696</v>
      </c>
    </row>
    <row r="517" spans="1:13" x14ac:dyDescent="0.3">
      <c r="A517" s="48" t="s">
        <v>157</v>
      </c>
      <c r="B517" s="11" t="s">
        <v>301</v>
      </c>
      <c r="C517" s="11" t="s">
        <v>105</v>
      </c>
      <c r="D517" s="11" t="s">
        <v>24</v>
      </c>
      <c r="E517" s="11" t="s">
        <v>16</v>
      </c>
      <c r="F517" s="11" t="s">
        <v>17</v>
      </c>
      <c r="G517" s="11" t="s">
        <v>16</v>
      </c>
      <c r="H517" s="10" t="s">
        <v>18</v>
      </c>
      <c r="I517" s="11" t="s">
        <v>19</v>
      </c>
      <c r="J517" s="179">
        <f t="shared" si="73"/>
        <v>32235.399999999998</v>
      </c>
      <c r="K517" s="179">
        <f t="shared" si="73"/>
        <v>33211.300000000003</v>
      </c>
      <c r="L517" s="179">
        <f t="shared" si="73"/>
        <v>6234.88</v>
      </c>
      <c r="M517" s="203">
        <f t="shared" si="70"/>
        <v>18.773369305025696</v>
      </c>
    </row>
    <row r="518" spans="1:13" ht="56.25" x14ac:dyDescent="0.3">
      <c r="A518" s="48" t="s">
        <v>268</v>
      </c>
      <c r="B518" s="11" t="s">
        <v>301</v>
      </c>
      <c r="C518" s="11" t="s">
        <v>105</v>
      </c>
      <c r="D518" s="11" t="s">
        <v>24</v>
      </c>
      <c r="E518" s="11" t="s">
        <v>93</v>
      </c>
      <c r="F518" s="11" t="s">
        <v>17</v>
      </c>
      <c r="G518" s="11" t="s">
        <v>16</v>
      </c>
      <c r="H518" s="10" t="s">
        <v>18</v>
      </c>
      <c r="I518" s="11" t="s">
        <v>19</v>
      </c>
      <c r="J518" s="179">
        <f t="shared" si="73"/>
        <v>32235.399999999998</v>
      </c>
      <c r="K518" s="179">
        <f t="shared" si="73"/>
        <v>33211.300000000003</v>
      </c>
      <c r="L518" s="179">
        <f t="shared" si="73"/>
        <v>6234.88</v>
      </c>
      <c r="M518" s="203">
        <f t="shared" si="70"/>
        <v>18.773369305025696</v>
      </c>
    </row>
    <row r="519" spans="1:13" ht="56.25" x14ac:dyDescent="0.3">
      <c r="A519" s="48" t="s">
        <v>347</v>
      </c>
      <c r="B519" s="11" t="s">
        <v>301</v>
      </c>
      <c r="C519" s="11" t="s">
        <v>105</v>
      </c>
      <c r="D519" s="11" t="s">
        <v>24</v>
      </c>
      <c r="E519" s="11" t="s">
        <v>93</v>
      </c>
      <c r="F519" s="11" t="s">
        <v>17</v>
      </c>
      <c r="G519" s="11" t="s">
        <v>21</v>
      </c>
      <c r="H519" s="10" t="s">
        <v>18</v>
      </c>
      <c r="I519" s="11" t="s">
        <v>19</v>
      </c>
      <c r="J519" s="179">
        <f>J520+J522</f>
        <v>32235.399999999998</v>
      </c>
      <c r="K519" s="179">
        <f>K520+K522</f>
        <v>33211.300000000003</v>
      </c>
      <c r="L519" s="179">
        <f>L520+L522</f>
        <v>6234.88</v>
      </c>
      <c r="M519" s="203">
        <f t="shared" si="70"/>
        <v>18.773369305025696</v>
      </c>
    </row>
    <row r="520" spans="1:13" ht="37.5" x14ac:dyDescent="0.3">
      <c r="A520" s="39" t="s">
        <v>68</v>
      </c>
      <c r="B520" s="11" t="s">
        <v>301</v>
      </c>
      <c r="C520" s="14" t="s">
        <v>55</v>
      </c>
      <c r="D520" s="14" t="s">
        <v>24</v>
      </c>
      <c r="E520" s="11" t="s">
        <v>93</v>
      </c>
      <c r="F520" s="11" t="s">
        <v>17</v>
      </c>
      <c r="G520" s="11" t="s">
        <v>21</v>
      </c>
      <c r="H520" s="10" t="s">
        <v>69</v>
      </c>
      <c r="I520" s="11" t="s">
        <v>19</v>
      </c>
      <c r="J520" s="179">
        <f>J521</f>
        <v>31680.23</v>
      </c>
      <c r="K520" s="179">
        <f>K521</f>
        <v>32656.13</v>
      </c>
      <c r="L520" s="179">
        <f>L521</f>
        <v>6029.88</v>
      </c>
      <c r="M520" s="203">
        <f t="shared" si="70"/>
        <v>18.464772157631661</v>
      </c>
    </row>
    <row r="521" spans="1:13" ht="56.25" x14ac:dyDescent="0.3">
      <c r="A521" s="48" t="s">
        <v>107</v>
      </c>
      <c r="B521" s="11" t="s">
        <v>301</v>
      </c>
      <c r="C521" s="14" t="s">
        <v>55</v>
      </c>
      <c r="D521" s="14" t="s">
        <v>24</v>
      </c>
      <c r="E521" s="11" t="s">
        <v>93</v>
      </c>
      <c r="F521" s="11" t="s">
        <v>17</v>
      </c>
      <c r="G521" s="11" t="s">
        <v>21</v>
      </c>
      <c r="H521" s="10" t="s">
        <v>69</v>
      </c>
      <c r="I521" s="11" t="s">
        <v>108</v>
      </c>
      <c r="J521" s="179">
        <v>31680.23</v>
      </c>
      <c r="K521" s="179">
        <v>32656.13</v>
      </c>
      <c r="L521" s="179">
        <v>6029.88</v>
      </c>
      <c r="M521" s="203">
        <f t="shared" si="70"/>
        <v>18.464772157631661</v>
      </c>
    </row>
    <row r="522" spans="1:13" ht="93.75" x14ac:dyDescent="0.3">
      <c r="A522" s="41" t="s">
        <v>346</v>
      </c>
      <c r="B522" s="11" t="s">
        <v>301</v>
      </c>
      <c r="C522" s="14" t="s">
        <v>55</v>
      </c>
      <c r="D522" s="14" t="s">
        <v>24</v>
      </c>
      <c r="E522" s="11" t="s">
        <v>93</v>
      </c>
      <c r="F522" s="11" t="s">
        <v>17</v>
      </c>
      <c r="G522" s="11" t="s">
        <v>21</v>
      </c>
      <c r="H522" s="10" t="s">
        <v>113</v>
      </c>
      <c r="I522" s="11" t="s">
        <v>19</v>
      </c>
      <c r="J522" s="179">
        <f>J523</f>
        <v>555.16999999999996</v>
      </c>
      <c r="K522" s="179">
        <f>K523</f>
        <v>555.16999999999996</v>
      </c>
      <c r="L522" s="179">
        <f>L523</f>
        <v>205</v>
      </c>
      <c r="M522" s="203">
        <f t="shared" si="70"/>
        <v>36.925626384710988</v>
      </c>
    </row>
    <row r="523" spans="1:13" ht="56.25" x14ac:dyDescent="0.3">
      <c r="A523" s="48" t="s">
        <v>107</v>
      </c>
      <c r="B523" s="11" t="s">
        <v>301</v>
      </c>
      <c r="C523" s="14" t="s">
        <v>55</v>
      </c>
      <c r="D523" s="14" t="s">
        <v>24</v>
      </c>
      <c r="E523" s="11" t="s">
        <v>93</v>
      </c>
      <c r="F523" s="11" t="s">
        <v>17</v>
      </c>
      <c r="G523" s="11" t="s">
        <v>21</v>
      </c>
      <c r="H523" s="10" t="s">
        <v>113</v>
      </c>
      <c r="I523" s="11" t="s">
        <v>108</v>
      </c>
      <c r="J523" s="179">
        <v>555.16999999999996</v>
      </c>
      <c r="K523" s="179">
        <v>555.16999999999996</v>
      </c>
      <c r="L523" s="179">
        <v>205</v>
      </c>
      <c r="M523" s="203">
        <f t="shared" si="70"/>
        <v>36.925626384710988</v>
      </c>
    </row>
    <row r="524" spans="1:13" x14ac:dyDescent="0.3">
      <c r="A524" s="66" t="s">
        <v>179</v>
      </c>
      <c r="B524" s="8" t="s">
        <v>301</v>
      </c>
      <c r="C524" s="7" t="s">
        <v>117</v>
      </c>
      <c r="D524" s="7" t="s">
        <v>16</v>
      </c>
      <c r="E524" s="13" t="s">
        <v>16</v>
      </c>
      <c r="F524" s="8" t="s">
        <v>17</v>
      </c>
      <c r="G524" s="8" t="s">
        <v>16</v>
      </c>
      <c r="H524" s="7" t="s">
        <v>18</v>
      </c>
      <c r="I524" s="8" t="s">
        <v>19</v>
      </c>
      <c r="J524" s="173">
        <f>J525+J556</f>
        <v>96188.249999999985</v>
      </c>
      <c r="K524" s="173">
        <f>K525+K556</f>
        <v>102910.03999999998</v>
      </c>
      <c r="L524" s="173">
        <f>L525+L556</f>
        <v>20937.579999999998</v>
      </c>
      <c r="M524" s="202">
        <f t="shared" si="70"/>
        <v>20.345517308126595</v>
      </c>
    </row>
    <row r="525" spans="1:13" x14ac:dyDescent="0.3">
      <c r="A525" s="71" t="s">
        <v>130</v>
      </c>
      <c r="B525" s="11" t="s">
        <v>301</v>
      </c>
      <c r="C525" s="14" t="s">
        <v>117</v>
      </c>
      <c r="D525" s="14" t="s">
        <v>21</v>
      </c>
      <c r="E525" s="11" t="s">
        <v>16</v>
      </c>
      <c r="F525" s="11" t="s">
        <v>17</v>
      </c>
      <c r="G525" s="11" t="s">
        <v>16</v>
      </c>
      <c r="H525" s="10" t="s">
        <v>18</v>
      </c>
      <c r="I525" s="11" t="s">
        <v>19</v>
      </c>
      <c r="J525" s="152">
        <f>J526+J553</f>
        <v>94686.299999999988</v>
      </c>
      <c r="K525" s="152">
        <f>K526+K553</f>
        <v>101402.58999999998</v>
      </c>
      <c r="L525" s="152">
        <f>L526+L553</f>
        <v>20669.509999999998</v>
      </c>
      <c r="M525" s="203">
        <f t="shared" si="70"/>
        <v>20.383611503414265</v>
      </c>
    </row>
    <row r="526" spans="1:13" ht="56.25" x14ac:dyDescent="0.3">
      <c r="A526" s="48" t="s">
        <v>348</v>
      </c>
      <c r="B526" s="11" t="s">
        <v>301</v>
      </c>
      <c r="C526" s="14" t="s">
        <v>117</v>
      </c>
      <c r="D526" s="14" t="s">
        <v>21</v>
      </c>
      <c r="E526" s="11" t="s">
        <v>93</v>
      </c>
      <c r="F526" s="11" t="s">
        <v>17</v>
      </c>
      <c r="G526" s="11" t="s">
        <v>16</v>
      </c>
      <c r="H526" s="10" t="s">
        <v>18</v>
      </c>
      <c r="I526" s="11" t="s">
        <v>19</v>
      </c>
      <c r="J526" s="152">
        <f>J531+J538+J551+J527</f>
        <v>94662.299999999988</v>
      </c>
      <c r="K526" s="152">
        <f>K531+K538+K551+K527</f>
        <v>101378.58999999998</v>
      </c>
      <c r="L526" s="152">
        <f>L531+L538+L551+L527</f>
        <v>20669.509999999998</v>
      </c>
      <c r="M526" s="203">
        <f t="shared" si="70"/>
        <v>20.388437045731255</v>
      </c>
    </row>
    <row r="527" spans="1:13" x14ac:dyDescent="0.3">
      <c r="A527" s="48" t="s">
        <v>916</v>
      </c>
      <c r="B527" s="11" t="s">
        <v>301</v>
      </c>
      <c r="C527" s="14" t="s">
        <v>117</v>
      </c>
      <c r="D527" s="14" t="s">
        <v>21</v>
      </c>
      <c r="E527" s="11" t="s">
        <v>93</v>
      </c>
      <c r="F527" s="11" t="s">
        <v>17</v>
      </c>
      <c r="G527" s="11" t="s">
        <v>914</v>
      </c>
      <c r="H527" s="10" t="s">
        <v>18</v>
      </c>
      <c r="I527" s="11" t="s">
        <v>19</v>
      </c>
      <c r="J527" s="152">
        <f>J528</f>
        <v>0</v>
      </c>
      <c r="K527" s="152">
        <f>K528</f>
        <v>101.00999999999999</v>
      </c>
      <c r="L527" s="152">
        <f>L528</f>
        <v>101.00999999999999</v>
      </c>
      <c r="M527" s="203">
        <f t="shared" si="70"/>
        <v>100</v>
      </c>
    </row>
    <row r="528" spans="1:13" ht="75" x14ac:dyDescent="0.3">
      <c r="A528" s="48" t="s">
        <v>917</v>
      </c>
      <c r="B528" s="11" t="s">
        <v>301</v>
      </c>
      <c r="C528" s="14" t="s">
        <v>117</v>
      </c>
      <c r="D528" s="14" t="s">
        <v>21</v>
      </c>
      <c r="E528" s="11" t="s">
        <v>93</v>
      </c>
      <c r="F528" s="11" t="s">
        <v>17</v>
      </c>
      <c r="G528" s="11" t="s">
        <v>914</v>
      </c>
      <c r="H528" s="10" t="s">
        <v>915</v>
      </c>
      <c r="I528" s="11" t="s">
        <v>19</v>
      </c>
      <c r="J528" s="152">
        <f>J529+J530</f>
        <v>0</v>
      </c>
      <c r="K528" s="152">
        <f>K529+K530</f>
        <v>101.00999999999999</v>
      </c>
      <c r="L528" s="152">
        <f>L529+L530</f>
        <v>101.00999999999999</v>
      </c>
      <c r="M528" s="203">
        <f t="shared" si="70"/>
        <v>100</v>
      </c>
    </row>
    <row r="529" spans="1:13" x14ac:dyDescent="0.3">
      <c r="A529" s="48" t="s">
        <v>42</v>
      </c>
      <c r="B529" s="11" t="s">
        <v>301</v>
      </c>
      <c r="C529" s="14" t="s">
        <v>117</v>
      </c>
      <c r="D529" s="14" t="s">
        <v>21</v>
      </c>
      <c r="E529" s="11" t="s">
        <v>93</v>
      </c>
      <c r="F529" s="11" t="s">
        <v>17</v>
      </c>
      <c r="G529" s="11" t="s">
        <v>914</v>
      </c>
      <c r="H529" s="10" t="s">
        <v>915</v>
      </c>
      <c r="I529" s="11" t="s">
        <v>94</v>
      </c>
      <c r="J529" s="201">
        <v>0</v>
      </c>
      <c r="K529" s="152">
        <v>50.51</v>
      </c>
      <c r="L529" s="152">
        <v>50.51</v>
      </c>
      <c r="M529" s="203">
        <f t="shared" si="70"/>
        <v>100</v>
      </c>
    </row>
    <row r="530" spans="1:13" ht="56.25" x14ac:dyDescent="0.3">
      <c r="A530" s="48" t="s">
        <v>107</v>
      </c>
      <c r="B530" s="11" t="s">
        <v>301</v>
      </c>
      <c r="C530" s="14" t="s">
        <v>117</v>
      </c>
      <c r="D530" s="14" t="s">
        <v>21</v>
      </c>
      <c r="E530" s="11" t="s">
        <v>93</v>
      </c>
      <c r="F530" s="11" t="s">
        <v>17</v>
      </c>
      <c r="G530" s="11" t="s">
        <v>914</v>
      </c>
      <c r="H530" s="10" t="s">
        <v>915</v>
      </c>
      <c r="I530" s="11" t="s">
        <v>108</v>
      </c>
      <c r="J530" s="201">
        <v>0</v>
      </c>
      <c r="K530" s="152">
        <v>50.5</v>
      </c>
      <c r="L530" s="152">
        <v>50.5</v>
      </c>
      <c r="M530" s="203">
        <f t="shared" si="70"/>
        <v>100</v>
      </c>
    </row>
    <row r="531" spans="1:13" ht="56.25" x14ac:dyDescent="0.3">
      <c r="A531" s="48" t="s">
        <v>349</v>
      </c>
      <c r="B531" s="11" t="s">
        <v>301</v>
      </c>
      <c r="C531" s="14" t="s">
        <v>117</v>
      </c>
      <c r="D531" s="14" t="s">
        <v>21</v>
      </c>
      <c r="E531" s="11" t="s">
        <v>93</v>
      </c>
      <c r="F531" s="11" t="s">
        <v>17</v>
      </c>
      <c r="G531" s="11" t="s">
        <v>44</v>
      </c>
      <c r="H531" s="10" t="s">
        <v>18</v>
      </c>
      <c r="I531" s="11" t="s">
        <v>19</v>
      </c>
      <c r="J531" s="152">
        <f>J532+J534+J536</f>
        <v>18424.489999999998</v>
      </c>
      <c r="K531" s="152">
        <f>K532+K534+K536</f>
        <v>18424.489999999998</v>
      </c>
      <c r="L531" s="152">
        <f>L532+L534+L536</f>
        <v>4642.08</v>
      </c>
      <c r="M531" s="203">
        <f t="shared" si="70"/>
        <v>25.195161440018154</v>
      </c>
    </row>
    <row r="532" spans="1:13" ht="56.25" x14ac:dyDescent="0.3">
      <c r="A532" s="57" t="s">
        <v>350</v>
      </c>
      <c r="B532" s="11" t="s">
        <v>301</v>
      </c>
      <c r="C532" s="14" t="s">
        <v>117</v>
      </c>
      <c r="D532" s="14" t="s">
        <v>21</v>
      </c>
      <c r="E532" s="11" t="s">
        <v>93</v>
      </c>
      <c r="F532" s="11" t="s">
        <v>17</v>
      </c>
      <c r="G532" s="11" t="s">
        <v>44</v>
      </c>
      <c r="H532" s="10" t="s">
        <v>132</v>
      </c>
      <c r="I532" s="11" t="s">
        <v>19</v>
      </c>
      <c r="J532" s="152">
        <f>J533</f>
        <v>362.11</v>
      </c>
      <c r="K532" s="152">
        <f>K533</f>
        <v>362.11</v>
      </c>
      <c r="L532" s="152">
        <f>L533</f>
        <v>53.52</v>
      </c>
      <c r="M532" s="203">
        <f t="shared" si="70"/>
        <v>14.780039214603297</v>
      </c>
    </row>
    <row r="533" spans="1:13" ht="56.25" x14ac:dyDescent="0.3">
      <c r="A533" s="48" t="s">
        <v>107</v>
      </c>
      <c r="B533" s="11" t="s">
        <v>301</v>
      </c>
      <c r="C533" s="14" t="s">
        <v>117</v>
      </c>
      <c r="D533" s="14" t="s">
        <v>21</v>
      </c>
      <c r="E533" s="11" t="s">
        <v>93</v>
      </c>
      <c r="F533" s="11" t="s">
        <v>17</v>
      </c>
      <c r="G533" s="11" t="s">
        <v>44</v>
      </c>
      <c r="H533" s="10" t="s">
        <v>132</v>
      </c>
      <c r="I533" s="11" t="s">
        <v>108</v>
      </c>
      <c r="J533" s="152">
        <v>362.11</v>
      </c>
      <c r="K533" s="152">
        <v>362.11</v>
      </c>
      <c r="L533" s="152">
        <v>53.52</v>
      </c>
      <c r="M533" s="203">
        <f t="shared" ref="M533:M596" si="74">L533/K533*100</f>
        <v>14.780039214603297</v>
      </c>
    </row>
    <row r="534" spans="1:13" ht="37.5" x14ac:dyDescent="0.3">
      <c r="A534" s="39" t="s">
        <v>68</v>
      </c>
      <c r="B534" s="11" t="s">
        <v>301</v>
      </c>
      <c r="C534" s="14" t="s">
        <v>117</v>
      </c>
      <c r="D534" s="14" t="s">
        <v>21</v>
      </c>
      <c r="E534" s="11" t="s">
        <v>93</v>
      </c>
      <c r="F534" s="11" t="s">
        <v>17</v>
      </c>
      <c r="G534" s="11" t="s">
        <v>44</v>
      </c>
      <c r="H534" s="10" t="s">
        <v>69</v>
      </c>
      <c r="I534" s="11" t="s">
        <v>19</v>
      </c>
      <c r="J534" s="152">
        <f>J535</f>
        <v>17725.849999999999</v>
      </c>
      <c r="K534" s="152">
        <f>K535</f>
        <v>17725.849999999999</v>
      </c>
      <c r="L534" s="152">
        <f>L535</f>
        <v>4252.03</v>
      </c>
      <c r="M534" s="203">
        <f t="shared" si="74"/>
        <v>23.987735425945726</v>
      </c>
    </row>
    <row r="535" spans="1:13" ht="56.25" x14ac:dyDescent="0.3">
      <c r="A535" s="48" t="s">
        <v>107</v>
      </c>
      <c r="B535" s="11" t="s">
        <v>301</v>
      </c>
      <c r="C535" s="14" t="s">
        <v>117</v>
      </c>
      <c r="D535" s="14" t="s">
        <v>21</v>
      </c>
      <c r="E535" s="11" t="s">
        <v>93</v>
      </c>
      <c r="F535" s="11" t="s">
        <v>17</v>
      </c>
      <c r="G535" s="11" t="s">
        <v>44</v>
      </c>
      <c r="H535" s="10" t="s">
        <v>69</v>
      </c>
      <c r="I535" s="11" t="s">
        <v>108</v>
      </c>
      <c r="J535" s="152">
        <v>17725.849999999999</v>
      </c>
      <c r="K535" s="152">
        <v>17725.849999999999</v>
      </c>
      <c r="L535" s="152">
        <v>4252.03</v>
      </c>
      <c r="M535" s="203">
        <f t="shared" si="74"/>
        <v>23.987735425945726</v>
      </c>
    </row>
    <row r="536" spans="1:13" ht="75" x14ac:dyDescent="0.3">
      <c r="A536" s="72" t="s">
        <v>478</v>
      </c>
      <c r="B536" s="11" t="s">
        <v>301</v>
      </c>
      <c r="C536" s="14" t="s">
        <v>117</v>
      </c>
      <c r="D536" s="14" t="s">
        <v>21</v>
      </c>
      <c r="E536" s="11" t="s">
        <v>93</v>
      </c>
      <c r="F536" s="11" t="s">
        <v>17</v>
      </c>
      <c r="G536" s="11" t="s">
        <v>44</v>
      </c>
      <c r="H536" s="10" t="s">
        <v>474</v>
      </c>
      <c r="I536" s="11" t="s">
        <v>19</v>
      </c>
      <c r="J536" s="152">
        <f>J537</f>
        <v>336.53</v>
      </c>
      <c r="K536" s="152">
        <f>K537</f>
        <v>336.53</v>
      </c>
      <c r="L536" s="152">
        <f>L537</f>
        <v>336.53</v>
      </c>
      <c r="M536" s="203">
        <f t="shared" si="74"/>
        <v>100</v>
      </c>
    </row>
    <row r="537" spans="1:13" ht="56.25" x14ac:dyDescent="0.3">
      <c r="A537" s="48" t="s">
        <v>107</v>
      </c>
      <c r="B537" s="11" t="s">
        <v>301</v>
      </c>
      <c r="C537" s="14" t="s">
        <v>117</v>
      </c>
      <c r="D537" s="14" t="s">
        <v>21</v>
      </c>
      <c r="E537" s="11" t="s">
        <v>93</v>
      </c>
      <c r="F537" s="11" t="s">
        <v>17</v>
      </c>
      <c r="G537" s="11" t="s">
        <v>44</v>
      </c>
      <c r="H537" s="10" t="s">
        <v>474</v>
      </c>
      <c r="I537" s="11" t="s">
        <v>108</v>
      </c>
      <c r="J537" s="152">
        <v>336.53</v>
      </c>
      <c r="K537" s="152">
        <v>336.53</v>
      </c>
      <c r="L537" s="152">
        <v>336.53</v>
      </c>
      <c r="M537" s="203">
        <f t="shared" si="74"/>
        <v>100</v>
      </c>
    </row>
    <row r="538" spans="1:13" ht="37.5" x14ac:dyDescent="0.3">
      <c r="A538" s="48" t="s">
        <v>240</v>
      </c>
      <c r="B538" s="11" t="s">
        <v>301</v>
      </c>
      <c r="C538" s="14" t="s">
        <v>117</v>
      </c>
      <c r="D538" s="14" t="s">
        <v>21</v>
      </c>
      <c r="E538" s="11" t="s">
        <v>93</v>
      </c>
      <c r="F538" s="11" t="s">
        <v>17</v>
      </c>
      <c r="G538" s="11" t="s">
        <v>54</v>
      </c>
      <c r="H538" s="10" t="s">
        <v>138</v>
      </c>
      <c r="I538" s="11" t="s">
        <v>19</v>
      </c>
      <c r="J538" s="152">
        <f>J539+J544+J546+J548</f>
        <v>75937.929999999978</v>
      </c>
      <c r="K538" s="152">
        <f>K539+K544+K546+K548</f>
        <v>81783.709999999977</v>
      </c>
      <c r="L538" s="152">
        <f>L539+L544+L546+L548</f>
        <v>15116.42</v>
      </c>
      <c r="M538" s="203">
        <f t="shared" si="74"/>
        <v>18.483411916627411</v>
      </c>
    </row>
    <row r="539" spans="1:13" ht="37.5" x14ac:dyDescent="0.3">
      <c r="A539" s="73" t="s">
        <v>68</v>
      </c>
      <c r="B539" s="11" t="s">
        <v>301</v>
      </c>
      <c r="C539" s="14" t="s">
        <v>117</v>
      </c>
      <c r="D539" s="14" t="s">
        <v>21</v>
      </c>
      <c r="E539" s="11" t="s">
        <v>93</v>
      </c>
      <c r="F539" s="11" t="s">
        <v>17</v>
      </c>
      <c r="G539" s="11" t="s">
        <v>54</v>
      </c>
      <c r="H539" s="10" t="s">
        <v>69</v>
      </c>
      <c r="I539" s="11" t="s">
        <v>19</v>
      </c>
      <c r="J539" s="152">
        <f>J540+J541+J543+J542</f>
        <v>68087.039999999994</v>
      </c>
      <c r="K539" s="152">
        <f>K540+K541+K543+K542</f>
        <v>73697.01999999999</v>
      </c>
      <c r="L539" s="152">
        <f>L540+L541+L543+L542</f>
        <v>14870.65</v>
      </c>
      <c r="M539" s="203">
        <f t="shared" si="74"/>
        <v>20.178088611995442</v>
      </c>
    </row>
    <row r="540" spans="1:13" ht="75" x14ac:dyDescent="0.3">
      <c r="A540" s="48" t="s">
        <v>34</v>
      </c>
      <c r="B540" s="11" t="s">
        <v>301</v>
      </c>
      <c r="C540" s="14" t="s">
        <v>117</v>
      </c>
      <c r="D540" s="14" t="s">
        <v>21</v>
      </c>
      <c r="E540" s="11" t="s">
        <v>93</v>
      </c>
      <c r="F540" s="11" t="s">
        <v>17</v>
      </c>
      <c r="G540" s="11" t="s">
        <v>54</v>
      </c>
      <c r="H540" s="10" t="s">
        <v>69</v>
      </c>
      <c r="I540" s="11" t="s">
        <v>29</v>
      </c>
      <c r="J540" s="152">
        <v>57432.160000000003</v>
      </c>
      <c r="K540" s="152">
        <v>57432.160000000003</v>
      </c>
      <c r="L540" s="152">
        <v>11962.54</v>
      </c>
      <c r="M540" s="203">
        <f t="shared" si="74"/>
        <v>20.828991979406659</v>
      </c>
    </row>
    <row r="541" spans="1:13" ht="37.5" x14ac:dyDescent="0.3">
      <c r="A541" s="48" t="s">
        <v>35</v>
      </c>
      <c r="B541" s="11" t="s">
        <v>301</v>
      </c>
      <c r="C541" s="14" t="s">
        <v>117</v>
      </c>
      <c r="D541" s="14" t="s">
        <v>21</v>
      </c>
      <c r="E541" s="11" t="s">
        <v>93</v>
      </c>
      <c r="F541" s="11" t="s">
        <v>17</v>
      </c>
      <c r="G541" s="11" t="s">
        <v>54</v>
      </c>
      <c r="H541" s="10" t="s">
        <v>69</v>
      </c>
      <c r="I541" s="11" t="s">
        <v>36</v>
      </c>
      <c r="J541" s="152">
        <v>10212.43</v>
      </c>
      <c r="K541" s="152">
        <v>12441.71</v>
      </c>
      <c r="L541" s="152">
        <v>2903.46</v>
      </c>
      <c r="M541" s="203">
        <f t="shared" si="74"/>
        <v>23.33650277976259</v>
      </c>
    </row>
    <row r="542" spans="1:13" ht="37.5" x14ac:dyDescent="0.3">
      <c r="A542" s="33" t="s">
        <v>888</v>
      </c>
      <c r="B542" s="11" t="s">
        <v>301</v>
      </c>
      <c r="C542" s="14" t="s">
        <v>117</v>
      </c>
      <c r="D542" s="14" t="s">
        <v>21</v>
      </c>
      <c r="E542" s="11" t="s">
        <v>93</v>
      </c>
      <c r="F542" s="11" t="s">
        <v>17</v>
      </c>
      <c r="G542" s="11" t="s">
        <v>54</v>
      </c>
      <c r="H542" s="10" t="s">
        <v>69</v>
      </c>
      <c r="I542" s="11" t="s">
        <v>886</v>
      </c>
      <c r="J542" s="152">
        <v>0</v>
      </c>
      <c r="K542" s="152">
        <v>3380.7</v>
      </c>
      <c r="L542" s="152">
        <v>0</v>
      </c>
      <c r="M542" s="203">
        <f t="shared" si="74"/>
        <v>0</v>
      </c>
    </row>
    <row r="543" spans="1:13" x14ac:dyDescent="0.3">
      <c r="A543" s="73" t="s">
        <v>37</v>
      </c>
      <c r="B543" s="11" t="s">
        <v>301</v>
      </c>
      <c r="C543" s="14" t="s">
        <v>117</v>
      </c>
      <c r="D543" s="14" t="s">
        <v>21</v>
      </c>
      <c r="E543" s="11" t="s">
        <v>93</v>
      </c>
      <c r="F543" s="11" t="s">
        <v>17</v>
      </c>
      <c r="G543" s="11" t="s">
        <v>54</v>
      </c>
      <c r="H543" s="10" t="s">
        <v>69</v>
      </c>
      <c r="I543" s="11" t="s">
        <v>38</v>
      </c>
      <c r="J543" s="152">
        <v>442.45</v>
      </c>
      <c r="K543" s="152">
        <v>442.45</v>
      </c>
      <c r="L543" s="152">
        <v>4.6500000000000004</v>
      </c>
      <c r="M543" s="203">
        <f t="shared" si="74"/>
        <v>1.0509662108712852</v>
      </c>
    </row>
    <row r="544" spans="1:13" x14ac:dyDescent="0.3">
      <c r="A544" s="71" t="s">
        <v>351</v>
      </c>
      <c r="B544" s="11" t="s">
        <v>301</v>
      </c>
      <c r="C544" s="14" t="s">
        <v>117</v>
      </c>
      <c r="D544" s="14" t="s">
        <v>21</v>
      </c>
      <c r="E544" s="11" t="s">
        <v>93</v>
      </c>
      <c r="F544" s="11" t="s">
        <v>17</v>
      </c>
      <c r="G544" s="11" t="s">
        <v>54</v>
      </c>
      <c r="H544" s="10" t="s">
        <v>133</v>
      </c>
      <c r="I544" s="11" t="s">
        <v>19</v>
      </c>
      <c r="J544" s="152">
        <f>J545</f>
        <v>1943.4</v>
      </c>
      <c r="K544" s="152">
        <f>K545</f>
        <v>2179.1999999999998</v>
      </c>
      <c r="L544" s="152">
        <f>L545</f>
        <v>124.09</v>
      </c>
      <c r="M544" s="203">
        <f t="shared" si="74"/>
        <v>5.6942914831130693</v>
      </c>
    </row>
    <row r="545" spans="1:13" ht="37.5" x14ac:dyDescent="0.3">
      <c r="A545" s="48" t="s">
        <v>35</v>
      </c>
      <c r="B545" s="11" t="s">
        <v>301</v>
      </c>
      <c r="C545" s="14" t="s">
        <v>117</v>
      </c>
      <c r="D545" s="14" t="s">
        <v>21</v>
      </c>
      <c r="E545" s="11" t="s">
        <v>93</v>
      </c>
      <c r="F545" s="11" t="s">
        <v>17</v>
      </c>
      <c r="G545" s="11" t="s">
        <v>54</v>
      </c>
      <c r="H545" s="10" t="s">
        <v>133</v>
      </c>
      <c r="I545" s="11" t="s">
        <v>36</v>
      </c>
      <c r="J545" s="152">
        <v>1943.4</v>
      </c>
      <c r="K545" s="152">
        <v>2179.1999999999998</v>
      </c>
      <c r="L545" s="152">
        <v>124.09</v>
      </c>
      <c r="M545" s="203">
        <f t="shared" si="74"/>
        <v>5.6942914831130693</v>
      </c>
    </row>
    <row r="546" spans="1:13" ht="56.25" x14ac:dyDescent="0.3">
      <c r="A546" s="57" t="s">
        <v>131</v>
      </c>
      <c r="B546" s="11" t="s">
        <v>301</v>
      </c>
      <c r="C546" s="14" t="s">
        <v>117</v>
      </c>
      <c r="D546" s="14" t="s">
        <v>21</v>
      </c>
      <c r="E546" s="11" t="s">
        <v>93</v>
      </c>
      <c r="F546" s="11" t="s">
        <v>17</v>
      </c>
      <c r="G546" s="11" t="s">
        <v>54</v>
      </c>
      <c r="H546" s="10" t="s">
        <v>132</v>
      </c>
      <c r="I546" s="11" t="s">
        <v>19</v>
      </c>
      <c r="J546" s="152">
        <f>J547</f>
        <v>973.65</v>
      </c>
      <c r="K546" s="152">
        <f>K547</f>
        <v>973.65</v>
      </c>
      <c r="L546" s="152">
        <f>L547</f>
        <v>121.68</v>
      </c>
      <c r="M546" s="203">
        <f t="shared" si="74"/>
        <v>12.497303959328301</v>
      </c>
    </row>
    <row r="547" spans="1:13" ht="75" x14ac:dyDescent="0.3">
      <c r="A547" s="48" t="s">
        <v>34</v>
      </c>
      <c r="B547" s="11" t="s">
        <v>301</v>
      </c>
      <c r="C547" s="14" t="s">
        <v>117</v>
      </c>
      <c r="D547" s="14" t="s">
        <v>21</v>
      </c>
      <c r="E547" s="11" t="s">
        <v>93</v>
      </c>
      <c r="F547" s="11" t="s">
        <v>17</v>
      </c>
      <c r="G547" s="11" t="s">
        <v>54</v>
      </c>
      <c r="H547" s="10" t="s">
        <v>132</v>
      </c>
      <c r="I547" s="11" t="s">
        <v>29</v>
      </c>
      <c r="J547" s="152">
        <v>973.65</v>
      </c>
      <c r="K547" s="152">
        <v>973.65</v>
      </c>
      <c r="L547" s="152">
        <v>121.68</v>
      </c>
      <c r="M547" s="203">
        <f t="shared" si="74"/>
        <v>12.497303959328301</v>
      </c>
    </row>
    <row r="548" spans="1:13" ht="38.450000000000003" customHeight="1" x14ac:dyDescent="0.3">
      <c r="A548" s="48" t="s">
        <v>515</v>
      </c>
      <c r="B548" s="11" t="s">
        <v>301</v>
      </c>
      <c r="C548" s="14" t="s">
        <v>117</v>
      </c>
      <c r="D548" s="14" t="s">
        <v>21</v>
      </c>
      <c r="E548" s="11" t="s">
        <v>93</v>
      </c>
      <c r="F548" s="11" t="s">
        <v>17</v>
      </c>
      <c r="G548" s="11" t="s">
        <v>54</v>
      </c>
      <c r="H548" s="10" t="s">
        <v>516</v>
      </c>
      <c r="I548" s="11" t="s">
        <v>19</v>
      </c>
      <c r="J548" s="152">
        <f>J549</f>
        <v>4933.84</v>
      </c>
      <c r="K548" s="152">
        <f>K549</f>
        <v>4933.84</v>
      </c>
      <c r="L548" s="152">
        <f>L549</f>
        <v>0</v>
      </c>
      <c r="M548" s="203">
        <f t="shared" si="74"/>
        <v>0</v>
      </c>
    </row>
    <row r="549" spans="1:13" ht="24.6" customHeight="1" x14ac:dyDescent="0.3">
      <c r="A549" s="48" t="s">
        <v>35</v>
      </c>
      <c r="B549" s="11" t="s">
        <v>301</v>
      </c>
      <c r="C549" s="14" t="s">
        <v>117</v>
      </c>
      <c r="D549" s="14" t="s">
        <v>21</v>
      </c>
      <c r="E549" s="11" t="s">
        <v>93</v>
      </c>
      <c r="F549" s="11" t="s">
        <v>17</v>
      </c>
      <c r="G549" s="11" t="s">
        <v>54</v>
      </c>
      <c r="H549" s="10" t="s">
        <v>516</v>
      </c>
      <c r="I549" s="11" t="s">
        <v>36</v>
      </c>
      <c r="J549" s="152">
        <v>4933.84</v>
      </c>
      <c r="K549" s="152">
        <v>4933.84</v>
      </c>
      <c r="L549" s="152">
        <v>0</v>
      </c>
      <c r="M549" s="203">
        <f t="shared" si="74"/>
        <v>0</v>
      </c>
    </row>
    <row r="550" spans="1:13" ht="36.6" customHeight="1" x14ac:dyDescent="0.3">
      <c r="A550" s="48" t="s">
        <v>519</v>
      </c>
      <c r="B550" s="11" t="s">
        <v>301</v>
      </c>
      <c r="C550" s="14" t="s">
        <v>117</v>
      </c>
      <c r="D550" s="14" t="s">
        <v>21</v>
      </c>
      <c r="E550" s="11" t="s">
        <v>93</v>
      </c>
      <c r="F550" s="11" t="s">
        <v>17</v>
      </c>
      <c r="G550" s="11" t="s">
        <v>67</v>
      </c>
      <c r="H550" s="10" t="s">
        <v>18</v>
      </c>
      <c r="I550" s="11" t="s">
        <v>19</v>
      </c>
      <c r="J550" s="152">
        <f t="shared" ref="J550:L551" si="75">J551</f>
        <v>299.88</v>
      </c>
      <c r="K550" s="152">
        <f t="shared" si="75"/>
        <v>1069.3800000000001</v>
      </c>
      <c r="L550" s="152">
        <f t="shared" si="75"/>
        <v>810</v>
      </c>
      <c r="M550" s="203">
        <f t="shared" si="74"/>
        <v>75.744824103686241</v>
      </c>
    </row>
    <row r="551" spans="1:13" ht="33.6" customHeight="1" x14ac:dyDescent="0.3">
      <c r="A551" s="48" t="s">
        <v>517</v>
      </c>
      <c r="B551" s="11" t="s">
        <v>301</v>
      </c>
      <c r="C551" s="14" t="s">
        <v>117</v>
      </c>
      <c r="D551" s="14" t="s">
        <v>21</v>
      </c>
      <c r="E551" s="11" t="s">
        <v>93</v>
      </c>
      <c r="F551" s="11" t="s">
        <v>17</v>
      </c>
      <c r="G551" s="11" t="s">
        <v>67</v>
      </c>
      <c r="H551" s="10" t="s">
        <v>518</v>
      </c>
      <c r="I551" s="11" t="s">
        <v>19</v>
      </c>
      <c r="J551" s="152">
        <f t="shared" si="75"/>
        <v>299.88</v>
      </c>
      <c r="K551" s="152">
        <f t="shared" si="75"/>
        <v>1069.3800000000001</v>
      </c>
      <c r="L551" s="152">
        <f t="shared" si="75"/>
        <v>810</v>
      </c>
      <c r="M551" s="203">
        <f t="shared" si="74"/>
        <v>75.744824103686241</v>
      </c>
    </row>
    <row r="552" spans="1:13" ht="37.5" x14ac:dyDescent="0.3">
      <c r="A552" s="48" t="s">
        <v>35</v>
      </c>
      <c r="B552" s="11" t="s">
        <v>301</v>
      </c>
      <c r="C552" s="14" t="s">
        <v>117</v>
      </c>
      <c r="D552" s="14" t="s">
        <v>21</v>
      </c>
      <c r="E552" s="11" t="s">
        <v>93</v>
      </c>
      <c r="F552" s="11" t="s">
        <v>17</v>
      </c>
      <c r="G552" s="11" t="s">
        <v>67</v>
      </c>
      <c r="H552" s="10" t="s">
        <v>518</v>
      </c>
      <c r="I552" s="11" t="s">
        <v>36</v>
      </c>
      <c r="J552" s="152">
        <v>299.88</v>
      </c>
      <c r="K552" s="152">
        <v>1069.3800000000001</v>
      </c>
      <c r="L552" s="152">
        <v>810</v>
      </c>
      <c r="M552" s="203">
        <f t="shared" si="74"/>
        <v>75.744824103686241</v>
      </c>
    </row>
    <row r="553" spans="1:13" ht="75" x14ac:dyDescent="0.3">
      <c r="A553" s="48" t="s">
        <v>330</v>
      </c>
      <c r="B553" s="11" t="s">
        <v>301</v>
      </c>
      <c r="C553" s="14" t="s">
        <v>117</v>
      </c>
      <c r="D553" s="14" t="s">
        <v>21</v>
      </c>
      <c r="E553" s="11" t="s">
        <v>331</v>
      </c>
      <c r="F553" s="11" t="s">
        <v>17</v>
      </c>
      <c r="G553" s="11" t="s">
        <v>16</v>
      </c>
      <c r="H553" s="10" t="s">
        <v>18</v>
      </c>
      <c r="I553" s="11" t="s">
        <v>19</v>
      </c>
      <c r="J553" s="152">
        <f t="shared" ref="J553:L554" si="76">J554</f>
        <v>24</v>
      </c>
      <c r="K553" s="152">
        <f t="shared" si="76"/>
        <v>24</v>
      </c>
      <c r="L553" s="152">
        <f t="shared" si="76"/>
        <v>0</v>
      </c>
      <c r="M553" s="203">
        <f t="shared" si="74"/>
        <v>0</v>
      </c>
    </row>
    <row r="554" spans="1:13" ht="56.25" x14ac:dyDescent="0.3">
      <c r="A554" s="48" t="s">
        <v>332</v>
      </c>
      <c r="B554" s="11" t="s">
        <v>301</v>
      </c>
      <c r="C554" s="14" t="s">
        <v>117</v>
      </c>
      <c r="D554" s="14" t="s">
        <v>21</v>
      </c>
      <c r="E554" s="11" t="s">
        <v>331</v>
      </c>
      <c r="F554" s="11" t="s">
        <v>17</v>
      </c>
      <c r="G554" s="11" t="s">
        <v>16</v>
      </c>
      <c r="H554" s="10" t="s">
        <v>334</v>
      </c>
      <c r="I554" s="11" t="s">
        <v>19</v>
      </c>
      <c r="J554" s="152">
        <f t="shared" si="76"/>
        <v>24</v>
      </c>
      <c r="K554" s="152">
        <f t="shared" si="76"/>
        <v>24</v>
      </c>
      <c r="L554" s="152">
        <f t="shared" si="76"/>
        <v>0</v>
      </c>
      <c r="M554" s="203">
        <f t="shared" si="74"/>
        <v>0</v>
      </c>
    </row>
    <row r="555" spans="1:13" ht="37.5" x14ac:dyDescent="0.3">
      <c r="A555" s="48" t="s">
        <v>35</v>
      </c>
      <c r="B555" s="11" t="s">
        <v>301</v>
      </c>
      <c r="C555" s="14" t="s">
        <v>117</v>
      </c>
      <c r="D555" s="14" t="s">
        <v>21</v>
      </c>
      <c r="E555" s="11" t="s">
        <v>331</v>
      </c>
      <c r="F555" s="11" t="s">
        <v>17</v>
      </c>
      <c r="G555" s="11" t="s">
        <v>16</v>
      </c>
      <c r="H555" s="10" t="s">
        <v>334</v>
      </c>
      <c r="I555" s="11" t="s">
        <v>36</v>
      </c>
      <c r="J555" s="152">
        <v>24</v>
      </c>
      <c r="K555" s="152">
        <v>24</v>
      </c>
      <c r="L555" s="152">
        <v>0</v>
      </c>
      <c r="M555" s="203">
        <f t="shared" si="74"/>
        <v>0</v>
      </c>
    </row>
    <row r="556" spans="1:13" x14ac:dyDescent="0.3">
      <c r="A556" s="33" t="s">
        <v>304</v>
      </c>
      <c r="B556" s="11" t="s">
        <v>301</v>
      </c>
      <c r="C556" s="10" t="s">
        <v>117</v>
      </c>
      <c r="D556" s="10" t="s">
        <v>54</v>
      </c>
      <c r="E556" s="14" t="s">
        <v>16</v>
      </c>
      <c r="F556" s="11" t="s">
        <v>17</v>
      </c>
      <c r="G556" s="11" t="s">
        <v>16</v>
      </c>
      <c r="H556" s="10" t="s">
        <v>18</v>
      </c>
      <c r="I556" s="11" t="s">
        <v>19</v>
      </c>
      <c r="J556" s="152">
        <f>J557</f>
        <v>1501.95</v>
      </c>
      <c r="K556" s="152">
        <f>K557</f>
        <v>1507.45</v>
      </c>
      <c r="L556" s="152">
        <f>L557</f>
        <v>268.07</v>
      </c>
      <c r="M556" s="203">
        <f t="shared" si="74"/>
        <v>17.783011045142459</v>
      </c>
    </row>
    <row r="557" spans="1:13" ht="37.5" x14ac:dyDescent="0.3">
      <c r="A557" s="70" t="s">
        <v>305</v>
      </c>
      <c r="B557" s="11" t="s">
        <v>301</v>
      </c>
      <c r="C557" s="10" t="s">
        <v>117</v>
      </c>
      <c r="D557" s="10" t="s">
        <v>54</v>
      </c>
      <c r="E557" s="14" t="s">
        <v>302</v>
      </c>
      <c r="F557" s="11" t="s">
        <v>17</v>
      </c>
      <c r="G557" s="11" t="s">
        <v>16</v>
      </c>
      <c r="H557" s="10" t="s">
        <v>18</v>
      </c>
      <c r="I557" s="11" t="s">
        <v>19</v>
      </c>
      <c r="J557" s="152">
        <f>J561+J558</f>
        <v>1501.95</v>
      </c>
      <c r="K557" s="152">
        <f>K561+K558</f>
        <v>1507.45</v>
      </c>
      <c r="L557" s="152">
        <f>L561+L558</f>
        <v>268.07</v>
      </c>
      <c r="M557" s="203">
        <f t="shared" si="74"/>
        <v>17.783011045142459</v>
      </c>
    </row>
    <row r="558" spans="1:13" ht="37.5" x14ac:dyDescent="0.3">
      <c r="A558" s="48" t="s">
        <v>68</v>
      </c>
      <c r="B558" s="11" t="s">
        <v>301</v>
      </c>
      <c r="C558" s="10" t="s">
        <v>117</v>
      </c>
      <c r="D558" s="10" t="s">
        <v>54</v>
      </c>
      <c r="E558" s="14" t="s">
        <v>302</v>
      </c>
      <c r="F558" s="11" t="s">
        <v>17</v>
      </c>
      <c r="G558" s="11" t="s">
        <v>16</v>
      </c>
      <c r="H558" s="10" t="s">
        <v>28</v>
      </c>
      <c r="I558" s="11" t="s">
        <v>19</v>
      </c>
      <c r="J558" s="152">
        <f>J559+J560</f>
        <v>51.7</v>
      </c>
      <c r="K558" s="152">
        <f>K559+K560</f>
        <v>57.2</v>
      </c>
      <c r="L558" s="152">
        <f>L559+L560</f>
        <v>6.5</v>
      </c>
      <c r="M558" s="203">
        <f t="shared" si="74"/>
        <v>11.363636363636363</v>
      </c>
    </row>
    <row r="559" spans="1:13" ht="75" x14ac:dyDescent="0.3">
      <c r="A559" s="33" t="s">
        <v>34</v>
      </c>
      <c r="B559" s="11" t="s">
        <v>301</v>
      </c>
      <c r="C559" s="10" t="s">
        <v>117</v>
      </c>
      <c r="D559" s="10" t="s">
        <v>54</v>
      </c>
      <c r="E559" s="14" t="s">
        <v>302</v>
      </c>
      <c r="F559" s="11" t="s">
        <v>17</v>
      </c>
      <c r="G559" s="11" t="s">
        <v>16</v>
      </c>
      <c r="H559" s="10" t="s">
        <v>28</v>
      </c>
      <c r="I559" s="11" t="s">
        <v>29</v>
      </c>
      <c r="J559" s="152">
        <v>27.7</v>
      </c>
      <c r="K559" s="152">
        <v>27.7</v>
      </c>
      <c r="L559" s="152">
        <v>0</v>
      </c>
      <c r="M559" s="203">
        <f t="shared" si="74"/>
        <v>0</v>
      </c>
    </row>
    <row r="560" spans="1:13" ht="37.5" x14ac:dyDescent="0.3">
      <c r="A560" s="48" t="s">
        <v>35</v>
      </c>
      <c r="B560" s="11" t="s">
        <v>301</v>
      </c>
      <c r="C560" s="10" t="s">
        <v>117</v>
      </c>
      <c r="D560" s="10" t="s">
        <v>54</v>
      </c>
      <c r="E560" s="14" t="s">
        <v>302</v>
      </c>
      <c r="F560" s="11" t="s">
        <v>17</v>
      </c>
      <c r="G560" s="11" t="s">
        <v>16</v>
      </c>
      <c r="H560" s="10" t="s">
        <v>28</v>
      </c>
      <c r="I560" s="11" t="s">
        <v>36</v>
      </c>
      <c r="J560" s="152">
        <v>24</v>
      </c>
      <c r="K560" s="152">
        <v>29.5</v>
      </c>
      <c r="L560" s="152">
        <v>6.5</v>
      </c>
      <c r="M560" s="203">
        <f t="shared" si="74"/>
        <v>22.033898305084744</v>
      </c>
    </row>
    <row r="561" spans="1:13" ht="75" x14ac:dyDescent="0.3">
      <c r="A561" s="48" t="s">
        <v>34</v>
      </c>
      <c r="B561" s="11" t="s">
        <v>301</v>
      </c>
      <c r="C561" s="10" t="s">
        <v>117</v>
      </c>
      <c r="D561" s="10" t="s">
        <v>54</v>
      </c>
      <c r="E561" s="14" t="s">
        <v>302</v>
      </c>
      <c r="F561" s="11" t="s">
        <v>17</v>
      </c>
      <c r="G561" s="11" t="s">
        <v>16</v>
      </c>
      <c r="H561" s="10" t="s">
        <v>30</v>
      </c>
      <c r="I561" s="11" t="s">
        <v>19</v>
      </c>
      <c r="J561" s="152">
        <f t="shared" ref="J561:L561" si="77">J562</f>
        <v>1450.25</v>
      </c>
      <c r="K561" s="152">
        <f t="shared" si="77"/>
        <v>1450.25</v>
      </c>
      <c r="L561" s="152">
        <f t="shared" si="77"/>
        <v>261.57</v>
      </c>
      <c r="M561" s="203">
        <f t="shared" si="74"/>
        <v>18.036200655059474</v>
      </c>
    </row>
    <row r="562" spans="1:13" ht="75" x14ac:dyDescent="0.3">
      <c r="A562" s="33" t="s">
        <v>34</v>
      </c>
      <c r="B562" s="11" t="s">
        <v>301</v>
      </c>
      <c r="C562" s="10" t="s">
        <v>117</v>
      </c>
      <c r="D562" s="10" t="s">
        <v>54</v>
      </c>
      <c r="E562" s="14" t="s">
        <v>302</v>
      </c>
      <c r="F562" s="11" t="s">
        <v>17</v>
      </c>
      <c r="G562" s="11" t="s">
        <v>16</v>
      </c>
      <c r="H562" s="10" t="s">
        <v>30</v>
      </c>
      <c r="I562" s="11" t="s">
        <v>29</v>
      </c>
      <c r="J562" s="152">
        <v>1450.25</v>
      </c>
      <c r="K562" s="152">
        <v>1450.25</v>
      </c>
      <c r="L562" s="152">
        <v>261.57</v>
      </c>
      <c r="M562" s="203">
        <f t="shared" si="74"/>
        <v>18.036200655059474</v>
      </c>
    </row>
    <row r="563" spans="1:13" ht="56.25" x14ac:dyDescent="0.3">
      <c r="A563" s="50" t="s">
        <v>250</v>
      </c>
      <c r="B563" s="8" t="s">
        <v>205</v>
      </c>
      <c r="C563" s="7" t="s">
        <v>16</v>
      </c>
      <c r="D563" s="7" t="s">
        <v>16</v>
      </c>
      <c r="E563" s="8" t="s">
        <v>16</v>
      </c>
      <c r="F563" s="8" t="s">
        <v>17</v>
      </c>
      <c r="G563" s="8" t="s">
        <v>16</v>
      </c>
      <c r="H563" s="7" t="s">
        <v>18</v>
      </c>
      <c r="I563" s="8" t="s">
        <v>19</v>
      </c>
      <c r="J563" s="173">
        <f>J564</f>
        <v>560243.96000000008</v>
      </c>
      <c r="K563" s="173">
        <f>K564</f>
        <v>561031.99</v>
      </c>
      <c r="L563" s="173">
        <f>L564</f>
        <v>195954.41</v>
      </c>
      <c r="M563" s="202">
        <f t="shared" si="74"/>
        <v>34.927493172002542</v>
      </c>
    </row>
    <row r="564" spans="1:13" x14ac:dyDescent="0.3">
      <c r="A564" s="44" t="s">
        <v>114</v>
      </c>
      <c r="B564" s="16">
        <v>609</v>
      </c>
      <c r="C564" s="7" t="s">
        <v>93</v>
      </c>
      <c r="D564" s="7" t="s">
        <v>16</v>
      </c>
      <c r="E564" s="8" t="s">
        <v>16</v>
      </c>
      <c r="F564" s="8" t="s">
        <v>17</v>
      </c>
      <c r="G564" s="8" t="s">
        <v>16</v>
      </c>
      <c r="H564" s="7" t="s">
        <v>18</v>
      </c>
      <c r="I564" s="8" t="s">
        <v>19</v>
      </c>
      <c r="J564" s="173">
        <f>J565+J617+J639</f>
        <v>560243.96000000008</v>
      </c>
      <c r="K564" s="173">
        <f>K565+K617+K639</f>
        <v>561031.99</v>
      </c>
      <c r="L564" s="173">
        <f>L565+L617+L639</f>
        <v>195954.41</v>
      </c>
      <c r="M564" s="202">
        <f t="shared" si="74"/>
        <v>34.927493172002542</v>
      </c>
    </row>
    <row r="565" spans="1:13" x14ac:dyDescent="0.3">
      <c r="A565" s="44" t="s">
        <v>116</v>
      </c>
      <c r="B565" s="16">
        <v>609</v>
      </c>
      <c r="C565" s="16">
        <v>10</v>
      </c>
      <c r="D565" s="13" t="s">
        <v>24</v>
      </c>
      <c r="E565" s="8" t="s">
        <v>16</v>
      </c>
      <c r="F565" s="8" t="s">
        <v>17</v>
      </c>
      <c r="G565" s="8" t="s">
        <v>16</v>
      </c>
      <c r="H565" s="7" t="s">
        <v>18</v>
      </c>
      <c r="I565" s="8" t="s">
        <v>19</v>
      </c>
      <c r="J565" s="173">
        <f>J566</f>
        <v>225653.79</v>
      </c>
      <c r="K565" s="173">
        <f>K566</f>
        <v>226353.83000000002</v>
      </c>
      <c r="L565" s="173">
        <f>L566</f>
        <v>82048.790000000008</v>
      </c>
      <c r="M565" s="202">
        <f t="shared" si="74"/>
        <v>36.248023724626179</v>
      </c>
    </row>
    <row r="566" spans="1:13" ht="56.25" x14ac:dyDescent="0.3">
      <c r="A566" s="48" t="s">
        <v>234</v>
      </c>
      <c r="B566" s="12">
        <v>609</v>
      </c>
      <c r="C566" s="11">
        <v>10</v>
      </c>
      <c r="D566" s="11" t="s">
        <v>24</v>
      </c>
      <c r="E566" s="11" t="s">
        <v>100</v>
      </c>
      <c r="F566" s="10" t="s">
        <v>17</v>
      </c>
      <c r="G566" s="11" t="s">
        <v>16</v>
      </c>
      <c r="H566" s="10" t="s">
        <v>18</v>
      </c>
      <c r="I566" s="11" t="s">
        <v>19</v>
      </c>
      <c r="J566" s="152">
        <f>J567+J608+J612</f>
        <v>225653.79</v>
      </c>
      <c r="K566" s="152">
        <f>K567+K608+K612</f>
        <v>226353.83000000002</v>
      </c>
      <c r="L566" s="152">
        <f>L567+L608+L612</f>
        <v>82048.790000000008</v>
      </c>
      <c r="M566" s="203">
        <f t="shared" si="74"/>
        <v>36.248023724626179</v>
      </c>
    </row>
    <row r="567" spans="1:13" ht="75" x14ac:dyDescent="0.3">
      <c r="A567" s="48" t="s">
        <v>190</v>
      </c>
      <c r="B567" s="12">
        <v>609</v>
      </c>
      <c r="C567" s="11">
        <v>10</v>
      </c>
      <c r="D567" s="11" t="s">
        <v>24</v>
      </c>
      <c r="E567" s="11" t="s">
        <v>100</v>
      </c>
      <c r="F567" s="11" t="s">
        <v>17</v>
      </c>
      <c r="G567" s="11" t="s">
        <v>21</v>
      </c>
      <c r="H567" s="10" t="s">
        <v>18</v>
      </c>
      <c r="I567" s="11" t="s">
        <v>19</v>
      </c>
      <c r="J567" s="152">
        <f>J568+J571+J574+J596+J599+J603+J601+J606</f>
        <v>206727.06</v>
      </c>
      <c r="K567" s="152">
        <f>K568+K571+K574+K596+K599+K603+K601+K606</f>
        <v>207427.1</v>
      </c>
      <c r="L567" s="152">
        <f>L568+L571+L574+L596+L599+L603+L601+L606</f>
        <v>79573.05</v>
      </c>
      <c r="M567" s="203">
        <f t="shared" si="74"/>
        <v>38.361935349816875</v>
      </c>
    </row>
    <row r="568" spans="1:13" ht="37.5" x14ac:dyDescent="0.3">
      <c r="A568" s="48" t="s">
        <v>151</v>
      </c>
      <c r="B568" s="12">
        <v>609</v>
      </c>
      <c r="C568" s="11">
        <v>10</v>
      </c>
      <c r="D568" s="11" t="s">
        <v>24</v>
      </c>
      <c r="E568" s="11" t="s">
        <v>100</v>
      </c>
      <c r="F568" s="11" t="s">
        <v>17</v>
      </c>
      <c r="G568" s="11" t="s">
        <v>21</v>
      </c>
      <c r="H568" s="10" t="s">
        <v>118</v>
      </c>
      <c r="I568" s="11" t="s">
        <v>19</v>
      </c>
      <c r="J568" s="152">
        <f>J569+J570</f>
        <v>54847.14</v>
      </c>
      <c r="K568" s="152">
        <f>K569+K570</f>
        <v>54847.13</v>
      </c>
      <c r="L568" s="152">
        <f>L569+L570</f>
        <v>22710</v>
      </c>
      <c r="M568" s="203">
        <f t="shared" si="74"/>
        <v>41.40599517240009</v>
      </c>
    </row>
    <row r="569" spans="1:13" ht="37.5" x14ac:dyDescent="0.3">
      <c r="A569" s="48" t="s">
        <v>35</v>
      </c>
      <c r="B569" s="12">
        <v>609</v>
      </c>
      <c r="C569" s="11">
        <v>10</v>
      </c>
      <c r="D569" s="11" t="s">
        <v>24</v>
      </c>
      <c r="E569" s="11" t="s">
        <v>100</v>
      </c>
      <c r="F569" s="11" t="s">
        <v>17</v>
      </c>
      <c r="G569" s="11" t="s">
        <v>21</v>
      </c>
      <c r="H569" s="10" t="s">
        <v>118</v>
      </c>
      <c r="I569" s="11" t="s">
        <v>36</v>
      </c>
      <c r="J569" s="152">
        <v>240.1</v>
      </c>
      <c r="K569" s="152">
        <v>240.1</v>
      </c>
      <c r="L569" s="152">
        <v>85.14</v>
      </c>
      <c r="M569" s="203">
        <f t="shared" si="74"/>
        <v>35.460224906289042</v>
      </c>
    </row>
    <row r="570" spans="1:13" x14ac:dyDescent="0.3">
      <c r="A570" s="48" t="s">
        <v>42</v>
      </c>
      <c r="B570" s="12">
        <v>609</v>
      </c>
      <c r="C570" s="11">
        <v>10</v>
      </c>
      <c r="D570" s="11" t="s">
        <v>24</v>
      </c>
      <c r="E570" s="11" t="s">
        <v>100</v>
      </c>
      <c r="F570" s="11" t="s">
        <v>17</v>
      </c>
      <c r="G570" s="11" t="s">
        <v>21</v>
      </c>
      <c r="H570" s="10" t="s">
        <v>118</v>
      </c>
      <c r="I570" s="11" t="s">
        <v>94</v>
      </c>
      <c r="J570" s="152">
        <v>54607.040000000001</v>
      </c>
      <c r="K570" s="152">
        <v>54607.03</v>
      </c>
      <c r="L570" s="152">
        <v>22624.86</v>
      </c>
      <c r="M570" s="203">
        <f t="shared" si="74"/>
        <v>41.432137950003877</v>
      </c>
    </row>
    <row r="571" spans="1:13" ht="56.25" x14ac:dyDescent="0.3">
      <c r="A571" s="72" t="s">
        <v>374</v>
      </c>
      <c r="B571" s="12">
        <v>609</v>
      </c>
      <c r="C571" s="11">
        <v>10</v>
      </c>
      <c r="D571" s="11" t="s">
        <v>24</v>
      </c>
      <c r="E571" s="11" t="s">
        <v>100</v>
      </c>
      <c r="F571" s="11" t="s">
        <v>17</v>
      </c>
      <c r="G571" s="11" t="s">
        <v>21</v>
      </c>
      <c r="H571" s="10" t="s">
        <v>200</v>
      </c>
      <c r="I571" s="11" t="s">
        <v>19</v>
      </c>
      <c r="J571" s="152">
        <f>J572+J573</f>
        <v>429.24</v>
      </c>
      <c r="K571" s="152">
        <f>K572+K573</f>
        <v>456.74</v>
      </c>
      <c r="L571" s="152">
        <f>L572+L573</f>
        <v>65.36999999999999</v>
      </c>
      <c r="M571" s="203">
        <f t="shared" si="74"/>
        <v>14.312300214564083</v>
      </c>
    </row>
    <row r="572" spans="1:13" ht="37.5" x14ac:dyDescent="0.3">
      <c r="A572" s="48" t="s">
        <v>35</v>
      </c>
      <c r="B572" s="12">
        <v>609</v>
      </c>
      <c r="C572" s="11">
        <v>10</v>
      </c>
      <c r="D572" s="11" t="s">
        <v>24</v>
      </c>
      <c r="E572" s="11" t="s">
        <v>100</v>
      </c>
      <c r="F572" s="11" t="s">
        <v>17</v>
      </c>
      <c r="G572" s="11" t="s">
        <v>21</v>
      </c>
      <c r="H572" s="10" t="s">
        <v>200</v>
      </c>
      <c r="I572" s="11" t="s">
        <v>36</v>
      </c>
      <c r="J572" s="152">
        <v>6.86</v>
      </c>
      <c r="K572" s="152">
        <v>6.86</v>
      </c>
      <c r="L572" s="152">
        <v>1.89</v>
      </c>
      <c r="M572" s="203">
        <f t="shared" si="74"/>
        <v>27.551020408163261</v>
      </c>
    </row>
    <row r="573" spans="1:13" x14ac:dyDescent="0.3">
      <c r="A573" s="48" t="s">
        <v>42</v>
      </c>
      <c r="B573" s="12">
        <v>609</v>
      </c>
      <c r="C573" s="11">
        <v>10</v>
      </c>
      <c r="D573" s="11" t="s">
        <v>24</v>
      </c>
      <c r="E573" s="11" t="s">
        <v>100</v>
      </c>
      <c r="F573" s="11" t="s">
        <v>17</v>
      </c>
      <c r="G573" s="11" t="s">
        <v>21</v>
      </c>
      <c r="H573" s="10" t="s">
        <v>200</v>
      </c>
      <c r="I573" s="11" t="s">
        <v>94</v>
      </c>
      <c r="J573" s="152">
        <v>422.38</v>
      </c>
      <c r="K573" s="152">
        <v>449.88</v>
      </c>
      <c r="L573" s="152">
        <v>63.48</v>
      </c>
      <c r="M573" s="203">
        <f t="shared" si="74"/>
        <v>14.110429447852759</v>
      </c>
    </row>
    <row r="574" spans="1:13" x14ac:dyDescent="0.3">
      <c r="A574" s="50" t="s">
        <v>308</v>
      </c>
      <c r="B574" s="16">
        <v>609</v>
      </c>
      <c r="C574" s="8">
        <v>10</v>
      </c>
      <c r="D574" s="8" t="s">
        <v>24</v>
      </c>
      <c r="E574" s="8" t="s">
        <v>100</v>
      </c>
      <c r="F574" s="8" t="s">
        <v>17</v>
      </c>
      <c r="G574" s="8" t="s">
        <v>21</v>
      </c>
      <c r="H574" s="7" t="s">
        <v>307</v>
      </c>
      <c r="I574" s="8" t="s">
        <v>19</v>
      </c>
      <c r="J574" s="173">
        <f>J575+J578+J581+J584+J587+J590+J593</f>
        <v>127471</v>
      </c>
      <c r="K574" s="173">
        <f>K575+K578+K581+K584+K587+K590+K593</f>
        <v>127471</v>
      </c>
      <c r="L574" s="173">
        <f>L575+L578+L581+L584+L587+L590+L593</f>
        <v>34933.96</v>
      </c>
      <c r="M574" s="202">
        <f t="shared" si="74"/>
        <v>27.405417702850059</v>
      </c>
    </row>
    <row r="575" spans="1:13" ht="37.5" x14ac:dyDescent="0.3">
      <c r="A575" s="64" t="s">
        <v>161</v>
      </c>
      <c r="B575" s="12">
        <v>609</v>
      </c>
      <c r="C575" s="11">
        <v>10</v>
      </c>
      <c r="D575" s="11" t="s">
        <v>24</v>
      </c>
      <c r="E575" s="11" t="s">
        <v>100</v>
      </c>
      <c r="F575" s="11" t="s">
        <v>17</v>
      </c>
      <c r="G575" s="11" t="s">
        <v>21</v>
      </c>
      <c r="H575" s="10" t="s">
        <v>162</v>
      </c>
      <c r="I575" s="11" t="s">
        <v>19</v>
      </c>
      <c r="J575" s="152">
        <f>J576+J577</f>
        <v>44800</v>
      </c>
      <c r="K575" s="152">
        <f>K576+K577</f>
        <v>44800</v>
      </c>
      <c r="L575" s="152">
        <f>L576+L577</f>
        <v>12139.62</v>
      </c>
      <c r="M575" s="203">
        <f t="shared" si="74"/>
        <v>27.097366071428574</v>
      </c>
    </row>
    <row r="576" spans="1:13" ht="37.5" x14ac:dyDescent="0.3">
      <c r="A576" s="48" t="s">
        <v>35</v>
      </c>
      <c r="B576" s="12">
        <v>609</v>
      </c>
      <c r="C576" s="11">
        <v>10</v>
      </c>
      <c r="D576" s="11" t="s">
        <v>24</v>
      </c>
      <c r="E576" s="11" t="s">
        <v>100</v>
      </c>
      <c r="F576" s="11" t="s">
        <v>17</v>
      </c>
      <c r="G576" s="11" t="s">
        <v>21</v>
      </c>
      <c r="H576" s="10" t="s">
        <v>162</v>
      </c>
      <c r="I576" s="11" t="s">
        <v>36</v>
      </c>
      <c r="J576" s="152">
        <v>660</v>
      </c>
      <c r="K576" s="152">
        <v>660</v>
      </c>
      <c r="L576" s="152">
        <v>145.91999999999999</v>
      </c>
      <c r="M576" s="203">
        <f t="shared" si="74"/>
        <v>22.109090909090906</v>
      </c>
    </row>
    <row r="577" spans="1:13" x14ac:dyDescent="0.3">
      <c r="A577" s="48" t="s">
        <v>42</v>
      </c>
      <c r="B577" s="12">
        <v>609</v>
      </c>
      <c r="C577" s="11">
        <v>10</v>
      </c>
      <c r="D577" s="11" t="s">
        <v>24</v>
      </c>
      <c r="E577" s="11" t="s">
        <v>100</v>
      </c>
      <c r="F577" s="11" t="s">
        <v>17</v>
      </c>
      <c r="G577" s="11" t="s">
        <v>21</v>
      </c>
      <c r="H577" s="10" t="s">
        <v>162</v>
      </c>
      <c r="I577" s="11" t="s">
        <v>94</v>
      </c>
      <c r="J577" s="152">
        <v>44140</v>
      </c>
      <c r="K577" s="152">
        <v>44140</v>
      </c>
      <c r="L577" s="152">
        <v>11993.7</v>
      </c>
      <c r="M577" s="203">
        <f t="shared" si="74"/>
        <v>27.171952877208881</v>
      </c>
    </row>
    <row r="578" spans="1:13" ht="37.5" x14ac:dyDescent="0.3">
      <c r="A578" s="64" t="s">
        <v>163</v>
      </c>
      <c r="B578" s="12">
        <v>609</v>
      </c>
      <c r="C578" s="11">
        <v>10</v>
      </c>
      <c r="D578" s="11" t="s">
        <v>24</v>
      </c>
      <c r="E578" s="11" t="s">
        <v>100</v>
      </c>
      <c r="F578" s="11" t="s">
        <v>17</v>
      </c>
      <c r="G578" s="11" t="s">
        <v>21</v>
      </c>
      <c r="H578" s="10" t="s">
        <v>164</v>
      </c>
      <c r="I578" s="11" t="s">
        <v>19</v>
      </c>
      <c r="J578" s="152">
        <f>J579+J580</f>
        <v>48000</v>
      </c>
      <c r="K578" s="152">
        <f>K579+K580</f>
        <v>48000</v>
      </c>
      <c r="L578" s="152">
        <f>L579+L580</f>
        <v>13751.949999999999</v>
      </c>
      <c r="M578" s="203">
        <f t="shared" si="74"/>
        <v>28.649895833333332</v>
      </c>
    </row>
    <row r="579" spans="1:13" ht="37.5" x14ac:dyDescent="0.3">
      <c r="A579" s="48" t="s">
        <v>35</v>
      </c>
      <c r="B579" s="12">
        <v>609</v>
      </c>
      <c r="C579" s="11">
        <v>10</v>
      </c>
      <c r="D579" s="11" t="s">
        <v>24</v>
      </c>
      <c r="E579" s="11" t="s">
        <v>100</v>
      </c>
      <c r="F579" s="11" t="s">
        <v>17</v>
      </c>
      <c r="G579" s="11" t="s">
        <v>21</v>
      </c>
      <c r="H579" s="10" t="s">
        <v>164</v>
      </c>
      <c r="I579" s="11" t="s">
        <v>36</v>
      </c>
      <c r="J579" s="152">
        <v>709</v>
      </c>
      <c r="K579" s="152">
        <v>709</v>
      </c>
      <c r="L579" s="152">
        <v>157.88</v>
      </c>
      <c r="M579" s="203">
        <f t="shared" si="74"/>
        <v>22.267983074753172</v>
      </c>
    </row>
    <row r="580" spans="1:13" x14ac:dyDescent="0.3">
      <c r="A580" s="48" t="s">
        <v>42</v>
      </c>
      <c r="B580" s="12">
        <v>609</v>
      </c>
      <c r="C580" s="11">
        <v>10</v>
      </c>
      <c r="D580" s="11" t="s">
        <v>24</v>
      </c>
      <c r="E580" s="11" t="s">
        <v>100</v>
      </c>
      <c r="F580" s="11" t="s">
        <v>17</v>
      </c>
      <c r="G580" s="11" t="s">
        <v>21</v>
      </c>
      <c r="H580" s="10" t="s">
        <v>164</v>
      </c>
      <c r="I580" s="11" t="s">
        <v>94</v>
      </c>
      <c r="J580" s="152">
        <v>47291</v>
      </c>
      <c r="K580" s="152">
        <v>47291</v>
      </c>
      <c r="L580" s="152">
        <v>13594.07</v>
      </c>
      <c r="M580" s="203">
        <f t="shared" si="74"/>
        <v>28.745575268021401</v>
      </c>
    </row>
    <row r="581" spans="1:13" ht="56.25" x14ac:dyDescent="0.3">
      <c r="A581" s="64" t="s">
        <v>165</v>
      </c>
      <c r="B581" s="12">
        <v>609</v>
      </c>
      <c r="C581" s="11">
        <v>10</v>
      </c>
      <c r="D581" s="11" t="s">
        <v>24</v>
      </c>
      <c r="E581" s="11" t="s">
        <v>100</v>
      </c>
      <c r="F581" s="11" t="s">
        <v>17</v>
      </c>
      <c r="G581" s="11" t="s">
        <v>21</v>
      </c>
      <c r="H581" s="10" t="s">
        <v>166</v>
      </c>
      <c r="I581" s="11" t="s">
        <v>19</v>
      </c>
      <c r="J581" s="152">
        <f>J582+J583</f>
        <v>2000</v>
      </c>
      <c r="K581" s="152">
        <f>K582+K583</f>
        <v>2000</v>
      </c>
      <c r="L581" s="152">
        <f>L582+L583</f>
        <v>595.59</v>
      </c>
      <c r="M581" s="203">
        <f t="shared" si="74"/>
        <v>29.779500000000002</v>
      </c>
    </row>
    <row r="582" spans="1:13" ht="37.5" x14ac:dyDescent="0.3">
      <c r="A582" s="48" t="s">
        <v>35</v>
      </c>
      <c r="B582" s="12">
        <v>609</v>
      </c>
      <c r="C582" s="11">
        <v>10</v>
      </c>
      <c r="D582" s="11" t="s">
        <v>24</v>
      </c>
      <c r="E582" s="11" t="s">
        <v>100</v>
      </c>
      <c r="F582" s="11" t="s">
        <v>17</v>
      </c>
      <c r="G582" s="11" t="s">
        <v>21</v>
      </c>
      <c r="H582" s="10" t="s">
        <v>166</v>
      </c>
      <c r="I582" s="11" t="s">
        <v>36</v>
      </c>
      <c r="J582" s="152">
        <v>29.5</v>
      </c>
      <c r="K582" s="152">
        <v>29.5</v>
      </c>
      <c r="L582" s="152">
        <v>7.08</v>
      </c>
      <c r="M582" s="203">
        <f t="shared" si="74"/>
        <v>24</v>
      </c>
    </row>
    <row r="583" spans="1:13" x14ac:dyDescent="0.3">
      <c r="A583" s="48" t="s">
        <v>42</v>
      </c>
      <c r="B583" s="12">
        <v>609</v>
      </c>
      <c r="C583" s="11">
        <v>10</v>
      </c>
      <c r="D583" s="11" t="s">
        <v>24</v>
      </c>
      <c r="E583" s="11" t="s">
        <v>100</v>
      </c>
      <c r="F583" s="11" t="s">
        <v>17</v>
      </c>
      <c r="G583" s="11" t="s">
        <v>21</v>
      </c>
      <c r="H583" s="10" t="s">
        <v>166</v>
      </c>
      <c r="I583" s="11" t="s">
        <v>94</v>
      </c>
      <c r="J583" s="152">
        <v>1970.5</v>
      </c>
      <c r="K583" s="152">
        <v>1970.5</v>
      </c>
      <c r="L583" s="152">
        <v>588.51</v>
      </c>
      <c r="M583" s="203">
        <f t="shared" si="74"/>
        <v>29.866023851814262</v>
      </c>
    </row>
    <row r="584" spans="1:13" ht="56.25" x14ac:dyDescent="0.3">
      <c r="A584" s="64" t="s">
        <v>167</v>
      </c>
      <c r="B584" s="12">
        <v>609</v>
      </c>
      <c r="C584" s="11">
        <v>10</v>
      </c>
      <c r="D584" s="11" t="s">
        <v>24</v>
      </c>
      <c r="E584" s="11" t="s">
        <v>100</v>
      </c>
      <c r="F584" s="11" t="s">
        <v>17</v>
      </c>
      <c r="G584" s="11" t="s">
        <v>21</v>
      </c>
      <c r="H584" s="10" t="s">
        <v>168</v>
      </c>
      <c r="I584" s="11" t="s">
        <v>19</v>
      </c>
      <c r="J584" s="152">
        <f>J585+J586</f>
        <v>100</v>
      </c>
      <c r="K584" s="152">
        <f>K585+K586</f>
        <v>100</v>
      </c>
      <c r="L584" s="152">
        <f>L585+L586</f>
        <v>15.73</v>
      </c>
      <c r="M584" s="203">
        <f t="shared" si="74"/>
        <v>15.73</v>
      </c>
    </row>
    <row r="585" spans="1:13" ht="37.5" x14ac:dyDescent="0.3">
      <c r="A585" s="48" t="s">
        <v>35</v>
      </c>
      <c r="B585" s="12">
        <v>609</v>
      </c>
      <c r="C585" s="11">
        <v>10</v>
      </c>
      <c r="D585" s="11" t="s">
        <v>24</v>
      </c>
      <c r="E585" s="11" t="s">
        <v>100</v>
      </c>
      <c r="F585" s="11" t="s">
        <v>17</v>
      </c>
      <c r="G585" s="11" t="s">
        <v>21</v>
      </c>
      <c r="H585" s="10" t="s">
        <v>168</v>
      </c>
      <c r="I585" s="11" t="s">
        <v>36</v>
      </c>
      <c r="J585" s="152">
        <v>1.47</v>
      </c>
      <c r="K585" s="152">
        <v>1.47</v>
      </c>
      <c r="L585" s="152">
        <v>0.1</v>
      </c>
      <c r="M585" s="203">
        <f t="shared" si="74"/>
        <v>6.8027210884353746</v>
      </c>
    </row>
    <row r="586" spans="1:13" x14ac:dyDescent="0.3">
      <c r="A586" s="48" t="s">
        <v>42</v>
      </c>
      <c r="B586" s="12">
        <v>609</v>
      </c>
      <c r="C586" s="11">
        <v>10</v>
      </c>
      <c r="D586" s="11" t="s">
        <v>24</v>
      </c>
      <c r="E586" s="11" t="s">
        <v>100</v>
      </c>
      <c r="F586" s="11" t="s">
        <v>17</v>
      </c>
      <c r="G586" s="11" t="s">
        <v>21</v>
      </c>
      <c r="H586" s="10" t="s">
        <v>168</v>
      </c>
      <c r="I586" s="11" t="s">
        <v>94</v>
      </c>
      <c r="J586" s="152">
        <v>98.53</v>
      </c>
      <c r="K586" s="152">
        <v>98.53</v>
      </c>
      <c r="L586" s="152">
        <v>15.63</v>
      </c>
      <c r="M586" s="203">
        <f t="shared" si="74"/>
        <v>15.863188876484319</v>
      </c>
    </row>
    <row r="587" spans="1:13" ht="37.5" x14ac:dyDescent="0.3">
      <c r="A587" s="64" t="s">
        <v>169</v>
      </c>
      <c r="B587" s="12">
        <v>609</v>
      </c>
      <c r="C587" s="11" t="s">
        <v>93</v>
      </c>
      <c r="D587" s="11" t="s">
        <v>24</v>
      </c>
      <c r="E587" s="11" t="s">
        <v>100</v>
      </c>
      <c r="F587" s="11" t="s">
        <v>17</v>
      </c>
      <c r="G587" s="11" t="s">
        <v>21</v>
      </c>
      <c r="H587" s="10" t="s">
        <v>170</v>
      </c>
      <c r="I587" s="11" t="s">
        <v>19</v>
      </c>
      <c r="J587" s="152">
        <f>J588+J589</f>
        <v>311</v>
      </c>
      <c r="K587" s="152">
        <f>K588+K589</f>
        <v>311</v>
      </c>
      <c r="L587" s="152">
        <f>L588+L589</f>
        <v>53.379999999999995</v>
      </c>
      <c r="M587" s="203">
        <f t="shared" si="74"/>
        <v>17.163987138263664</v>
      </c>
    </row>
    <row r="588" spans="1:13" ht="37.5" x14ac:dyDescent="0.3">
      <c r="A588" s="48" t="s">
        <v>35</v>
      </c>
      <c r="B588" s="12">
        <v>609</v>
      </c>
      <c r="C588" s="11">
        <v>10</v>
      </c>
      <c r="D588" s="11" t="s">
        <v>24</v>
      </c>
      <c r="E588" s="11" t="s">
        <v>100</v>
      </c>
      <c r="F588" s="11" t="s">
        <v>17</v>
      </c>
      <c r="G588" s="11" t="s">
        <v>21</v>
      </c>
      <c r="H588" s="10" t="s">
        <v>170</v>
      </c>
      <c r="I588" s="11" t="s">
        <v>36</v>
      </c>
      <c r="J588" s="152">
        <v>4.5999999999999996</v>
      </c>
      <c r="K588" s="152">
        <v>4.5999999999999996</v>
      </c>
      <c r="L588" s="152">
        <v>0.62</v>
      </c>
      <c r="M588" s="203">
        <f t="shared" si="74"/>
        <v>13.478260869565217</v>
      </c>
    </row>
    <row r="589" spans="1:13" x14ac:dyDescent="0.3">
      <c r="A589" s="48" t="s">
        <v>42</v>
      </c>
      <c r="B589" s="12">
        <v>609</v>
      </c>
      <c r="C589" s="11">
        <v>10</v>
      </c>
      <c r="D589" s="11" t="s">
        <v>24</v>
      </c>
      <c r="E589" s="11" t="s">
        <v>100</v>
      </c>
      <c r="F589" s="11" t="s">
        <v>17</v>
      </c>
      <c r="G589" s="11" t="s">
        <v>21</v>
      </c>
      <c r="H589" s="10" t="s">
        <v>170</v>
      </c>
      <c r="I589" s="11" t="s">
        <v>94</v>
      </c>
      <c r="J589" s="152">
        <v>306.39999999999998</v>
      </c>
      <c r="K589" s="152">
        <v>306.39999999999998</v>
      </c>
      <c r="L589" s="152">
        <v>52.76</v>
      </c>
      <c r="M589" s="203">
        <f t="shared" si="74"/>
        <v>17.219321148825063</v>
      </c>
    </row>
    <row r="590" spans="1:13" ht="37.5" x14ac:dyDescent="0.3">
      <c r="A590" s="64" t="s">
        <v>171</v>
      </c>
      <c r="B590" s="12">
        <v>609</v>
      </c>
      <c r="C590" s="11" t="s">
        <v>93</v>
      </c>
      <c r="D590" s="11" t="s">
        <v>24</v>
      </c>
      <c r="E590" s="11" t="s">
        <v>100</v>
      </c>
      <c r="F590" s="11" t="s">
        <v>17</v>
      </c>
      <c r="G590" s="11" t="s">
        <v>21</v>
      </c>
      <c r="H590" s="10" t="s">
        <v>172</v>
      </c>
      <c r="I590" s="11" t="s">
        <v>19</v>
      </c>
      <c r="J590" s="152">
        <f>J591+J592</f>
        <v>32000</v>
      </c>
      <c r="K590" s="152">
        <f>K591+K592</f>
        <v>32000</v>
      </c>
      <c r="L590" s="152">
        <f>L591+L592</f>
        <v>8301.41</v>
      </c>
      <c r="M590" s="203">
        <f t="shared" si="74"/>
        <v>25.941906250000002</v>
      </c>
    </row>
    <row r="591" spans="1:13" ht="37.5" x14ac:dyDescent="0.3">
      <c r="A591" s="48" t="s">
        <v>35</v>
      </c>
      <c r="B591" s="12">
        <v>609</v>
      </c>
      <c r="C591" s="11">
        <v>10</v>
      </c>
      <c r="D591" s="11" t="s">
        <v>24</v>
      </c>
      <c r="E591" s="11" t="s">
        <v>100</v>
      </c>
      <c r="F591" s="11" t="s">
        <v>17</v>
      </c>
      <c r="G591" s="11" t="s">
        <v>21</v>
      </c>
      <c r="H591" s="10" t="s">
        <v>172</v>
      </c>
      <c r="I591" s="11" t="s">
        <v>36</v>
      </c>
      <c r="J591" s="152">
        <v>426</v>
      </c>
      <c r="K591" s="152">
        <v>426</v>
      </c>
      <c r="L591" s="152">
        <v>109.76</v>
      </c>
      <c r="M591" s="203">
        <f t="shared" si="74"/>
        <v>25.765258215962444</v>
      </c>
    </row>
    <row r="592" spans="1:13" x14ac:dyDescent="0.3">
      <c r="A592" s="48" t="s">
        <v>42</v>
      </c>
      <c r="B592" s="12">
        <v>609</v>
      </c>
      <c r="C592" s="11">
        <v>10</v>
      </c>
      <c r="D592" s="11" t="s">
        <v>24</v>
      </c>
      <c r="E592" s="11" t="s">
        <v>100</v>
      </c>
      <c r="F592" s="11" t="s">
        <v>17</v>
      </c>
      <c r="G592" s="11" t="s">
        <v>21</v>
      </c>
      <c r="H592" s="10" t="s">
        <v>172</v>
      </c>
      <c r="I592" s="11" t="s">
        <v>94</v>
      </c>
      <c r="J592" s="152">
        <v>31574</v>
      </c>
      <c r="K592" s="152">
        <v>31574</v>
      </c>
      <c r="L592" s="152">
        <v>8191.65</v>
      </c>
      <c r="M592" s="203">
        <f t="shared" si="74"/>
        <v>25.944289605371505</v>
      </c>
    </row>
    <row r="593" spans="1:13" ht="93.75" x14ac:dyDescent="0.3">
      <c r="A593" s="64" t="s">
        <v>376</v>
      </c>
      <c r="B593" s="12">
        <v>609</v>
      </c>
      <c r="C593" s="11">
        <v>10</v>
      </c>
      <c r="D593" s="11" t="s">
        <v>24</v>
      </c>
      <c r="E593" s="11" t="s">
        <v>100</v>
      </c>
      <c r="F593" s="11" t="s">
        <v>17</v>
      </c>
      <c r="G593" s="11" t="s">
        <v>21</v>
      </c>
      <c r="H593" s="10" t="s">
        <v>375</v>
      </c>
      <c r="I593" s="11" t="s">
        <v>19</v>
      </c>
      <c r="J593" s="152">
        <f>J594+J595</f>
        <v>260</v>
      </c>
      <c r="K593" s="152">
        <f>K594+K595</f>
        <v>260</v>
      </c>
      <c r="L593" s="152">
        <f>L594+L595</f>
        <v>76.28</v>
      </c>
      <c r="M593" s="203">
        <f t="shared" si="74"/>
        <v>29.338461538461541</v>
      </c>
    </row>
    <row r="594" spans="1:13" ht="37.5" x14ac:dyDescent="0.3">
      <c r="A594" s="48" t="s">
        <v>35</v>
      </c>
      <c r="B594" s="12">
        <v>609</v>
      </c>
      <c r="C594" s="11">
        <v>10</v>
      </c>
      <c r="D594" s="11" t="s">
        <v>24</v>
      </c>
      <c r="E594" s="11" t="s">
        <v>100</v>
      </c>
      <c r="F594" s="11" t="s">
        <v>17</v>
      </c>
      <c r="G594" s="11" t="s">
        <v>21</v>
      </c>
      <c r="H594" s="10" t="s">
        <v>375</v>
      </c>
      <c r="I594" s="11" t="s">
        <v>36</v>
      </c>
      <c r="J594" s="152">
        <v>2.6</v>
      </c>
      <c r="K594" s="152">
        <v>2.6</v>
      </c>
      <c r="L594" s="152">
        <v>0.56000000000000005</v>
      </c>
      <c r="M594" s="203">
        <f t="shared" si="74"/>
        <v>21.53846153846154</v>
      </c>
    </row>
    <row r="595" spans="1:13" x14ac:dyDescent="0.3">
      <c r="A595" s="48" t="s">
        <v>42</v>
      </c>
      <c r="B595" s="12">
        <v>609</v>
      </c>
      <c r="C595" s="11">
        <v>10</v>
      </c>
      <c r="D595" s="11" t="s">
        <v>24</v>
      </c>
      <c r="E595" s="11" t="s">
        <v>100</v>
      </c>
      <c r="F595" s="11" t="s">
        <v>17</v>
      </c>
      <c r="G595" s="11" t="s">
        <v>21</v>
      </c>
      <c r="H595" s="10" t="s">
        <v>375</v>
      </c>
      <c r="I595" s="11" t="s">
        <v>94</v>
      </c>
      <c r="J595" s="152">
        <v>257.39999999999998</v>
      </c>
      <c r="K595" s="152">
        <v>257.39999999999998</v>
      </c>
      <c r="L595" s="152">
        <v>75.72</v>
      </c>
      <c r="M595" s="203">
        <f t="shared" si="74"/>
        <v>29.417249417249419</v>
      </c>
    </row>
    <row r="596" spans="1:13" ht="56.25" x14ac:dyDescent="0.3">
      <c r="A596" s="41" t="s">
        <v>191</v>
      </c>
      <c r="B596" s="12">
        <v>609</v>
      </c>
      <c r="C596" s="11">
        <v>10</v>
      </c>
      <c r="D596" s="11" t="s">
        <v>24</v>
      </c>
      <c r="E596" s="11" t="s">
        <v>100</v>
      </c>
      <c r="F596" s="11" t="s">
        <v>17</v>
      </c>
      <c r="G596" s="11" t="s">
        <v>21</v>
      </c>
      <c r="H596" s="10" t="s">
        <v>119</v>
      </c>
      <c r="I596" s="11" t="s">
        <v>19</v>
      </c>
      <c r="J596" s="152">
        <f>J597+J598</f>
        <v>4230.33</v>
      </c>
      <c r="K596" s="152">
        <f>K597+K598</f>
        <v>4430.38</v>
      </c>
      <c r="L596" s="152">
        <f>L597+L598</f>
        <v>4430.9799999999996</v>
      </c>
      <c r="M596" s="203">
        <f t="shared" si="74"/>
        <v>100.01354285636896</v>
      </c>
    </row>
    <row r="597" spans="1:13" ht="37.5" x14ac:dyDescent="0.3">
      <c r="A597" s="48" t="s">
        <v>35</v>
      </c>
      <c r="B597" s="12">
        <v>609</v>
      </c>
      <c r="C597" s="11">
        <v>10</v>
      </c>
      <c r="D597" s="11" t="s">
        <v>24</v>
      </c>
      <c r="E597" s="11" t="s">
        <v>100</v>
      </c>
      <c r="F597" s="11" t="s">
        <v>17</v>
      </c>
      <c r="G597" s="11" t="s">
        <v>21</v>
      </c>
      <c r="H597" s="10" t="s">
        <v>119</v>
      </c>
      <c r="I597" s="11" t="s">
        <v>36</v>
      </c>
      <c r="J597" s="152">
        <v>21.05</v>
      </c>
      <c r="K597" s="152">
        <v>21.47</v>
      </c>
      <c r="L597" s="152">
        <v>22.07</v>
      </c>
      <c r="M597" s="203">
        <f t="shared" ref="M597:M660" si="78">L597/K597*100</f>
        <v>102.79459711224965</v>
      </c>
    </row>
    <row r="598" spans="1:13" x14ac:dyDescent="0.3">
      <c r="A598" s="48" t="s">
        <v>42</v>
      </c>
      <c r="B598" s="12">
        <v>609</v>
      </c>
      <c r="C598" s="11">
        <v>10</v>
      </c>
      <c r="D598" s="11" t="s">
        <v>24</v>
      </c>
      <c r="E598" s="11" t="s">
        <v>100</v>
      </c>
      <c r="F598" s="11" t="s">
        <v>17</v>
      </c>
      <c r="G598" s="11" t="s">
        <v>21</v>
      </c>
      <c r="H598" s="10" t="s">
        <v>119</v>
      </c>
      <c r="I598" s="11" t="s">
        <v>94</v>
      </c>
      <c r="J598" s="152">
        <v>4209.28</v>
      </c>
      <c r="K598" s="152">
        <v>4408.91</v>
      </c>
      <c r="L598" s="152">
        <v>4408.91</v>
      </c>
      <c r="M598" s="203">
        <f t="shared" si="78"/>
        <v>100</v>
      </c>
    </row>
    <row r="599" spans="1:13" ht="56.25" x14ac:dyDescent="0.3">
      <c r="A599" s="48" t="s">
        <v>374</v>
      </c>
      <c r="B599" s="12">
        <v>609</v>
      </c>
      <c r="C599" s="11">
        <v>10</v>
      </c>
      <c r="D599" s="11" t="s">
        <v>24</v>
      </c>
      <c r="E599" s="11" t="s">
        <v>100</v>
      </c>
      <c r="F599" s="11" t="s">
        <v>17</v>
      </c>
      <c r="G599" s="11" t="s">
        <v>21</v>
      </c>
      <c r="H599" s="10" t="s">
        <v>196</v>
      </c>
      <c r="I599" s="11" t="s">
        <v>19</v>
      </c>
      <c r="J599" s="152">
        <f>J600</f>
        <v>264.2</v>
      </c>
      <c r="K599" s="152">
        <f>K600</f>
        <v>236.7</v>
      </c>
      <c r="L599" s="152">
        <f>L600</f>
        <v>127.14</v>
      </c>
      <c r="M599" s="203">
        <f t="shared" si="78"/>
        <v>53.713561470215467</v>
      </c>
    </row>
    <row r="600" spans="1:13" x14ac:dyDescent="0.3">
      <c r="A600" s="48" t="s">
        <v>42</v>
      </c>
      <c r="B600" s="12">
        <v>609</v>
      </c>
      <c r="C600" s="11">
        <v>10</v>
      </c>
      <c r="D600" s="11" t="s">
        <v>24</v>
      </c>
      <c r="E600" s="11" t="s">
        <v>100</v>
      </c>
      <c r="F600" s="11" t="s">
        <v>17</v>
      </c>
      <c r="G600" s="11" t="s">
        <v>21</v>
      </c>
      <c r="H600" s="10" t="s">
        <v>196</v>
      </c>
      <c r="I600" s="11" t="s">
        <v>94</v>
      </c>
      <c r="J600" s="152">
        <v>264.2</v>
      </c>
      <c r="K600" s="152">
        <v>236.7</v>
      </c>
      <c r="L600" s="152">
        <v>127.14</v>
      </c>
      <c r="M600" s="203">
        <f t="shared" si="78"/>
        <v>53.713561470215467</v>
      </c>
    </row>
    <row r="601" spans="1:13" ht="37.5" x14ac:dyDescent="0.3">
      <c r="A601" s="41" t="s">
        <v>402</v>
      </c>
      <c r="B601" s="12">
        <v>609</v>
      </c>
      <c r="C601" s="11">
        <v>10</v>
      </c>
      <c r="D601" s="11" t="s">
        <v>24</v>
      </c>
      <c r="E601" s="11" t="s">
        <v>100</v>
      </c>
      <c r="F601" s="11" t="s">
        <v>17</v>
      </c>
      <c r="G601" s="11" t="s">
        <v>21</v>
      </c>
      <c r="H601" s="10" t="s">
        <v>401</v>
      </c>
      <c r="I601" s="11" t="s">
        <v>19</v>
      </c>
      <c r="J601" s="152">
        <f>J602</f>
        <v>482.53</v>
      </c>
      <c r="K601" s="152">
        <f>K602</f>
        <v>482.53</v>
      </c>
      <c r="L601" s="152">
        <f>L602</f>
        <v>104.96</v>
      </c>
      <c r="M601" s="203">
        <f t="shared" si="78"/>
        <v>21.752015418730441</v>
      </c>
    </row>
    <row r="602" spans="1:13" x14ac:dyDescent="0.3">
      <c r="A602" s="48" t="s">
        <v>42</v>
      </c>
      <c r="B602" s="12">
        <v>609</v>
      </c>
      <c r="C602" s="11">
        <v>10</v>
      </c>
      <c r="D602" s="11" t="s">
        <v>24</v>
      </c>
      <c r="E602" s="11" t="s">
        <v>100</v>
      </c>
      <c r="F602" s="11" t="s">
        <v>17</v>
      </c>
      <c r="G602" s="11" t="s">
        <v>21</v>
      </c>
      <c r="H602" s="10" t="s">
        <v>401</v>
      </c>
      <c r="I602" s="11" t="s">
        <v>94</v>
      </c>
      <c r="J602" s="152">
        <v>482.53</v>
      </c>
      <c r="K602" s="152">
        <v>482.53</v>
      </c>
      <c r="L602" s="152">
        <v>104.96</v>
      </c>
      <c r="M602" s="203">
        <f t="shared" si="78"/>
        <v>21.752015418730441</v>
      </c>
    </row>
    <row r="603" spans="1:13" ht="75" x14ac:dyDescent="0.3">
      <c r="A603" s="72" t="s">
        <v>365</v>
      </c>
      <c r="B603" s="12">
        <v>609</v>
      </c>
      <c r="C603" s="11">
        <v>10</v>
      </c>
      <c r="D603" s="11" t="s">
        <v>24</v>
      </c>
      <c r="E603" s="11" t="s">
        <v>100</v>
      </c>
      <c r="F603" s="11" t="s">
        <v>17</v>
      </c>
      <c r="G603" s="11" t="s">
        <v>21</v>
      </c>
      <c r="H603" s="10" t="s">
        <v>320</v>
      </c>
      <c r="I603" s="11" t="s">
        <v>19</v>
      </c>
      <c r="J603" s="152">
        <f>J604+J605</f>
        <v>17002.62</v>
      </c>
      <c r="K603" s="152">
        <f>K604+K605</f>
        <v>17002.62</v>
      </c>
      <c r="L603" s="152">
        <f>L604+L605</f>
        <v>17025.89</v>
      </c>
      <c r="M603" s="203">
        <f t="shared" si="78"/>
        <v>100.13686126020578</v>
      </c>
    </row>
    <row r="604" spans="1:13" ht="37.5" x14ac:dyDescent="0.3">
      <c r="A604" s="48" t="s">
        <v>35</v>
      </c>
      <c r="B604" s="12">
        <v>609</v>
      </c>
      <c r="C604" s="11">
        <v>10</v>
      </c>
      <c r="D604" s="11" t="s">
        <v>24</v>
      </c>
      <c r="E604" s="11" t="s">
        <v>100</v>
      </c>
      <c r="F604" s="11" t="s">
        <v>17</v>
      </c>
      <c r="G604" s="11" t="s">
        <v>21</v>
      </c>
      <c r="H604" s="10" t="s">
        <v>320</v>
      </c>
      <c r="I604" s="11" t="s">
        <v>36</v>
      </c>
      <c r="J604" s="152">
        <v>139.62</v>
      </c>
      <c r="K604" s="152">
        <v>139.62</v>
      </c>
      <c r="L604" s="152">
        <v>0</v>
      </c>
      <c r="M604" s="203">
        <f t="shared" si="78"/>
        <v>0</v>
      </c>
    </row>
    <row r="605" spans="1:13" x14ac:dyDescent="0.3">
      <c r="A605" s="48" t="s">
        <v>42</v>
      </c>
      <c r="B605" s="12">
        <v>609</v>
      </c>
      <c r="C605" s="11">
        <v>10</v>
      </c>
      <c r="D605" s="11" t="s">
        <v>24</v>
      </c>
      <c r="E605" s="11" t="s">
        <v>100</v>
      </c>
      <c r="F605" s="11" t="s">
        <v>17</v>
      </c>
      <c r="G605" s="11" t="s">
        <v>21</v>
      </c>
      <c r="H605" s="10" t="s">
        <v>320</v>
      </c>
      <c r="I605" s="11" t="s">
        <v>94</v>
      </c>
      <c r="J605" s="152">
        <v>16863</v>
      </c>
      <c r="K605" s="152">
        <v>16863</v>
      </c>
      <c r="L605" s="152">
        <v>17025.89</v>
      </c>
      <c r="M605" s="203">
        <f t="shared" si="78"/>
        <v>100.9659609796596</v>
      </c>
    </row>
    <row r="606" spans="1:13" ht="93.75" x14ac:dyDescent="0.3">
      <c r="A606" s="48" t="s">
        <v>460</v>
      </c>
      <c r="B606" s="12">
        <v>609</v>
      </c>
      <c r="C606" s="11">
        <v>10</v>
      </c>
      <c r="D606" s="11" t="s">
        <v>24</v>
      </c>
      <c r="E606" s="11" t="s">
        <v>100</v>
      </c>
      <c r="F606" s="11" t="s">
        <v>17</v>
      </c>
      <c r="G606" s="11" t="s">
        <v>21</v>
      </c>
      <c r="H606" s="10" t="s">
        <v>461</v>
      </c>
      <c r="I606" s="11" t="s">
        <v>19</v>
      </c>
      <c r="J606" s="152">
        <f>J607</f>
        <v>2000</v>
      </c>
      <c r="K606" s="152">
        <f>K607</f>
        <v>2500</v>
      </c>
      <c r="L606" s="152">
        <f>L607</f>
        <v>174.75</v>
      </c>
      <c r="M606" s="203">
        <f t="shared" si="78"/>
        <v>6.99</v>
      </c>
    </row>
    <row r="607" spans="1:13" x14ac:dyDescent="0.3">
      <c r="A607" s="48" t="s">
        <v>42</v>
      </c>
      <c r="B607" s="12">
        <v>609</v>
      </c>
      <c r="C607" s="11">
        <v>10</v>
      </c>
      <c r="D607" s="11" t="s">
        <v>24</v>
      </c>
      <c r="E607" s="11" t="s">
        <v>100</v>
      </c>
      <c r="F607" s="11" t="s">
        <v>17</v>
      </c>
      <c r="G607" s="11" t="s">
        <v>21</v>
      </c>
      <c r="H607" s="10" t="s">
        <v>461</v>
      </c>
      <c r="I607" s="11" t="s">
        <v>94</v>
      </c>
      <c r="J607" s="152">
        <v>2000</v>
      </c>
      <c r="K607" s="152">
        <v>2500</v>
      </c>
      <c r="L607" s="152">
        <v>174.75</v>
      </c>
      <c r="M607" s="203">
        <f t="shared" si="78"/>
        <v>6.99</v>
      </c>
    </row>
    <row r="608" spans="1:13" ht="56.25" x14ac:dyDescent="0.3">
      <c r="A608" s="48" t="s">
        <v>192</v>
      </c>
      <c r="B608" s="12">
        <v>609</v>
      </c>
      <c r="C608" s="11">
        <v>10</v>
      </c>
      <c r="D608" s="11" t="s">
        <v>24</v>
      </c>
      <c r="E608" s="11" t="s">
        <v>100</v>
      </c>
      <c r="F608" s="11" t="s">
        <v>17</v>
      </c>
      <c r="G608" s="11" t="s">
        <v>44</v>
      </c>
      <c r="H608" s="10" t="s">
        <v>18</v>
      </c>
      <c r="I608" s="11" t="s">
        <v>19</v>
      </c>
      <c r="J608" s="152">
        <f>J609</f>
        <v>99.419999999999987</v>
      </c>
      <c r="K608" s="152">
        <f>K609</f>
        <v>99.419999999999987</v>
      </c>
      <c r="L608" s="152">
        <f>L609</f>
        <v>0</v>
      </c>
      <c r="M608" s="203">
        <f t="shared" si="78"/>
        <v>0</v>
      </c>
    </row>
    <row r="609" spans="1:13" ht="37.5" x14ac:dyDescent="0.3">
      <c r="A609" s="41" t="s">
        <v>153</v>
      </c>
      <c r="B609" s="12">
        <v>609</v>
      </c>
      <c r="C609" s="11">
        <v>10</v>
      </c>
      <c r="D609" s="11" t="s">
        <v>24</v>
      </c>
      <c r="E609" s="11" t="s">
        <v>100</v>
      </c>
      <c r="F609" s="11" t="s">
        <v>17</v>
      </c>
      <c r="G609" s="11" t="s">
        <v>44</v>
      </c>
      <c r="H609" s="10" t="s">
        <v>120</v>
      </c>
      <c r="I609" s="11" t="s">
        <v>19</v>
      </c>
      <c r="J609" s="152">
        <f>J610+J611</f>
        <v>99.419999999999987</v>
      </c>
      <c r="K609" s="152">
        <f>K610+K611</f>
        <v>99.419999999999987</v>
      </c>
      <c r="L609" s="152">
        <f>L610+L611</f>
        <v>0</v>
      </c>
      <c r="M609" s="203">
        <f t="shared" si="78"/>
        <v>0</v>
      </c>
    </row>
    <row r="610" spans="1:13" ht="37.5" x14ac:dyDescent="0.3">
      <c r="A610" s="48" t="s">
        <v>35</v>
      </c>
      <c r="B610" s="12">
        <v>609</v>
      </c>
      <c r="C610" s="11">
        <v>10</v>
      </c>
      <c r="D610" s="11" t="s">
        <v>24</v>
      </c>
      <c r="E610" s="11" t="s">
        <v>100</v>
      </c>
      <c r="F610" s="11" t="s">
        <v>17</v>
      </c>
      <c r="G610" s="11" t="s">
        <v>44</v>
      </c>
      <c r="H610" s="10" t="s">
        <v>120</v>
      </c>
      <c r="I610" s="11" t="s">
        <v>36</v>
      </c>
      <c r="J610" s="152">
        <v>1.46</v>
      </c>
      <c r="K610" s="152">
        <v>1.46</v>
      </c>
      <c r="L610" s="152">
        <v>0</v>
      </c>
      <c r="M610" s="203">
        <f t="shared" si="78"/>
        <v>0</v>
      </c>
    </row>
    <row r="611" spans="1:13" x14ac:dyDescent="0.3">
      <c r="A611" s="48" t="s">
        <v>42</v>
      </c>
      <c r="B611" s="12">
        <v>609</v>
      </c>
      <c r="C611" s="11">
        <v>10</v>
      </c>
      <c r="D611" s="11" t="s">
        <v>24</v>
      </c>
      <c r="E611" s="11" t="s">
        <v>100</v>
      </c>
      <c r="F611" s="11" t="s">
        <v>17</v>
      </c>
      <c r="G611" s="11" t="s">
        <v>44</v>
      </c>
      <c r="H611" s="10" t="s">
        <v>120</v>
      </c>
      <c r="I611" s="11" t="s">
        <v>94</v>
      </c>
      <c r="J611" s="152">
        <v>97.96</v>
      </c>
      <c r="K611" s="152">
        <v>97.96</v>
      </c>
      <c r="L611" s="152">
        <v>0</v>
      </c>
      <c r="M611" s="203">
        <f t="shared" si="78"/>
        <v>0</v>
      </c>
    </row>
    <row r="612" spans="1:13" ht="37.5" x14ac:dyDescent="0.3">
      <c r="A612" s="50" t="s">
        <v>390</v>
      </c>
      <c r="B612" s="16">
        <v>609</v>
      </c>
      <c r="C612" s="8">
        <v>10</v>
      </c>
      <c r="D612" s="8" t="s">
        <v>24</v>
      </c>
      <c r="E612" s="8" t="s">
        <v>100</v>
      </c>
      <c r="F612" s="8" t="s">
        <v>17</v>
      </c>
      <c r="G612" s="8" t="s">
        <v>24</v>
      </c>
      <c r="H612" s="7" t="s">
        <v>18</v>
      </c>
      <c r="I612" s="8" t="s">
        <v>19</v>
      </c>
      <c r="J612" s="173">
        <f>J613+J615</f>
        <v>18827.309999999998</v>
      </c>
      <c r="K612" s="173">
        <f>K613+K615</f>
        <v>18827.309999999998</v>
      </c>
      <c r="L612" s="173">
        <f>L613+L615</f>
        <v>2475.7399999999998</v>
      </c>
      <c r="M612" s="202">
        <f t="shared" si="78"/>
        <v>13.149727709375369</v>
      </c>
    </row>
    <row r="613" spans="1:13" ht="56.25" x14ac:dyDescent="0.3">
      <c r="A613" s="41" t="s">
        <v>152</v>
      </c>
      <c r="B613" s="12">
        <v>609</v>
      </c>
      <c r="C613" s="11">
        <v>10</v>
      </c>
      <c r="D613" s="11" t="s">
        <v>24</v>
      </c>
      <c r="E613" s="11" t="s">
        <v>100</v>
      </c>
      <c r="F613" s="11" t="s">
        <v>17</v>
      </c>
      <c r="G613" s="11" t="s">
        <v>24</v>
      </c>
      <c r="H613" s="10" t="s">
        <v>121</v>
      </c>
      <c r="I613" s="11" t="s">
        <v>19</v>
      </c>
      <c r="J613" s="152">
        <f>J614</f>
        <v>1203.92</v>
      </c>
      <c r="K613" s="152">
        <f>K614</f>
        <v>1203.92</v>
      </c>
      <c r="L613" s="152">
        <f>L614</f>
        <v>329.62</v>
      </c>
      <c r="M613" s="203">
        <f t="shared" si="78"/>
        <v>27.378895607681574</v>
      </c>
    </row>
    <row r="614" spans="1:13" x14ac:dyDescent="0.3">
      <c r="A614" s="48" t="s">
        <v>42</v>
      </c>
      <c r="B614" s="12">
        <v>609</v>
      </c>
      <c r="C614" s="11">
        <v>10</v>
      </c>
      <c r="D614" s="11" t="s">
        <v>24</v>
      </c>
      <c r="E614" s="11" t="s">
        <v>100</v>
      </c>
      <c r="F614" s="11" t="s">
        <v>17</v>
      </c>
      <c r="G614" s="11" t="s">
        <v>24</v>
      </c>
      <c r="H614" s="10" t="s">
        <v>121</v>
      </c>
      <c r="I614" s="11" t="s">
        <v>94</v>
      </c>
      <c r="J614" s="152">
        <v>1203.92</v>
      </c>
      <c r="K614" s="152">
        <v>1203.92</v>
      </c>
      <c r="L614" s="152">
        <v>329.62</v>
      </c>
      <c r="M614" s="203">
        <f t="shared" si="78"/>
        <v>27.378895607681574</v>
      </c>
    </row>
    <row r="615" spans="1:13" ht="75" x14ac:dyDescent="0.3">
      <c r="A615" s="64" t="s">
        <v>391</v>
      </c>
      <c r="B615" s="12">
        <v>609</v>
      </c>
      <c r="C615" s="11">
        <v>10</v>
      </c>
      <c r="D615" s="11" t="s">
        <v>24</v>
      </c>
      <c r="E615" s="11" t="s">
        <v>100</v>
      </c>
      <c r="F615" s="11" t="s">
        <v>17</v>
      </c>
      <c r="G615" s="11" t="s">
        <v>24</v>
      </c>
      <c r="H615" s="10" t="s">
        <v>392</v>
      </c>
      <c r="I615" s="11" t="s">
        <v>19</v>
      </c>
      <c r="J615" s="152">
        <f>J616</f>
        <v>17623.39</v>
      </c>
      <c r="K615" s="152">
        <f>K616</f>
        <v>17623.39</v>
      </c>
      <c r="L615" s="152">
        <f>L616</f>
        <v>2146.12</v>
      </c>
      <c r="M615" s="203">
        <f t="shared" si="78"/>
        <v>12.177679776705844</v>
      </c>
    </row>
    <row r="616" spans="1:13" x14ac:dyDescent="0.3">
      <c r="A616" s="48" t="s">
        <v>42</v>
      </c>
      <c r="B616" s="12">
        <v>609</v>
      </c>
      <c r="C616" s="11">
        <v>10</v>
      </c>
      <c r="D616" s="11" t="s">
        <v>24</v>
      </c>
      <c r="E616" s="11" t="s">
        <v>100</v>
      </c>
      <c r="F616" s="11" t="s">
        <v>17</v>
      </c>
      <c r="G616" s="11" t="s">
        <v>24</v>
      </c>
      <c r="H616" s="10" t="s">
        <v>392</v>
      </c>
      <c r="I616" s="11" t="s">
        <v>94</v>
      </c>
      <c r="J616" s="152">
        <v>17623.39</v>
      </c>
      <c r="K616" s="152">
        <v>17623.39</v>
      </c>
      <c r="L616" s="152">
        <v>2146.12</v>
      </c>
      <c r="M616" s="203">
        <f t="shared" si="78"/>
        <v>12.177679776705844</v>
      </c>
    </row>
    <row r="617" spans="1:13" x14ac:dyDescent="0.3">
      <c r="A617" s="50" t="s">
        <v>92</v>
      </c>
      <c r="B617" s="16">
        <v>609</v>
      </c>
      <c r="C617" s="7" t="s">
        <v>93</v>
      </c>
      <c r="D617" s="7" t="s">
        <v>54</v>
      </c>
      <c r="E617" s="8" t="s">
        <v>16</v>
      </c>
      <c r="F617" s="8" t="s">
        <v>17</v>
      </c>
      <c r="G617" s="8" t="s">
        <v>16</v>
      </c>
      <c r="H617" s="7" t="s">
        <v>18</v>
      </c>
      <c r="I617" s="8" t="s">
        <v>19</v>
      </c>
      <c r="J617" s="173">
        <f>J618</f>
        <v>308926.55000000005</v>
      </c>
      <c r="K617" s="173">
        <f>K618</f>
        <v>308926.93</v>
      </c>
      <c r="L617" s="173">
        <f>L618</f>
        <v>108769.62</v>
      </c>
      <c r="M617" s="202">
        <f t="shared" si="78"/>
        <v>35.208850196387864</v>
      </c>
    </row>
    <row r="618" spans="1:13" ht="56.25" x14ac:dyDescent="0.3">
      <c r="A618" s="48" t="s">
        <v>234</v>
      </c>
      <c r="B618" s="12">
        <v>609</v>
      </c>
      <c r="C618" s="11" t="s">
        <v>93</v>
      </c>
      <c r="D618" s="11" t="s">
        <v>54</v>
      </c>
      <c r="E618" s="11" t="s">
        <v>100</v>
      </c>
      <c r="F618" s="11" t="s">
        <v>17</v>
      </c>
      <c r="G618" s="11" t="s">
        <v>16</v>
      </c>
      <c r="H618" s="10" t="s">
        <v>18</v>
      </c>
      <c r="I618" s="11" t="s">
        <v>19</v>
      </c>
      <c r="J618" s="152">
        <f>J619+J636</f>
        <v>308926.55000000005</v>
      </c>
      <c r="K618" s="152">
        <f>K619+K636</f>
        <v>308926.93</v>
      </c>
      <c r="L618" s="152">
        <f>L619+L636</f>
        <v>108769.62</v>
      </c>
      <c r="M618" s="203">
        <f t="shared" si="78"/>
        <v>35.208850196387864</v>
      </c>
    </row>
    <row r="619" spans="1:13" ht="56.25" x14ac:dyDescent="0.3">
      <c r="A619" s="48" t="s">
        <v>192</v>
      </c>
      <c r="B619" s="12">
        <v>609</v>
      </c>
      <c r="C619" s="11" t="s">
        <v>93</v>
      </c>
      <c r="D619" s="11" t="s">
        <v>54</v>
      </c>
      <c r="E619" s="11" t="s">
        <v>100</v>
      </c>
      <c r="F619" s="11" t="s">
        <v>17</v>
      </c>
      <c r="G619" s="11" t="s">
        <v>44</v>
      </c>
      <c r="H619" s="10" t="s">
        <v>18</v>
      </c>
      <c r="I619" s="11" t="s">
        <v>19</v>
      </c>
      <c r="J619" s="152">
        <f>J624+J633+J627+J630+J620+J622</f>
        <v>234445.98</v>
      </c>
      <c r="K619" s="152">
        <f>K624+K633+K627+K630+K620+K622</f>
        <v>234446.36</v>
      </c>
      <c r="L619" s="152">
        <f>L624+L633+L627+L630+L620+L622</f>
        <v>91572.739999999991</v>
      </c>
      <c r="M619" s="203">
        <f t="shared" si="78"/>
        <v>39.059143421975072</v>
      </c>
    </row>
    <row r="620" spans="1:13" ht="37.5" x14ac:dyDescent="0.3">
      <c r="A620" s="48" t="s">
        <v>367</v>
      </c>
      <c r="B620" s="12">
        <v>609</v>
      </c>
      <c r="C620" s="11" t="s">
        <v>93</v>
      </c>
      <c r="D620" s="11" t="s">
        <v>54</v>
      </c>
      <c r="E620" s="11" t="s">
        <v>100</v>
      </c>
      <c r="F620" s="11" t="s">
        <v>17</v>
      </c>
      <c r="G620" s="11" t="s">
        <v>44</v>
      </c>
      <c r="H620" s="10" t="s">
        <v>366</v>
      </c>
      <c r="I620" s="11" t="s">
        <v>19</v>
      </c>
      <c r="J620" s="152">
        <f>J621</f>
        <v>132237.01</v>
      </c>
      <c r="K620" s="152">
        <f>K621</f>
        <v>132237.01</v>
      </c>
      <c r="L620" s="152">
        <f>L621</f>
        <v>70272.36</v>
      </c>
      <c r="M620" s="203">
        <f t="shared" si="78"/>
        <v>53.141219693336986</v>
      </c>
    </row>
    <row r="621" spans="1:13" x14ac:dyDescent="0.3">
      <c r="A621" s="42" t="s">
        <v>42</v>
      </c>
      <c r="B621" s="12">
        <v>609</v>
      </c>
      <c r="C621" s="11" t="s">
        <v>93</v>
      </c>
      <c r="D621" s="11" t="s">
        <v>54</v>
      </c>
      <c r="E621" s="11" t="s">
        <v>100</v>
      </c>
      <c r="F621" s="11" t="s">
        <v>17</v>
      </c>
      <c r="G621" s="11" t="s">
        <v>44</v>
      </c>
      <c r="H621" s="10" t="s">
        <v>366</v>
      </c>
      <c r="I621" s="11" t="s">
        <v>94</v>
      </c>
      <c r="J621" s="152">
        <v>132237.01</v>
      </c>
      <c r="K621" s="152">
        <v>132237.01</v>
      </c>
      <c r="L621" s="152">
        <v>70272.36</v>
      </c>
      <c r="M621" s="203">
        <f t="shared" si="78"/>
        <v>53.141219693336986</v>
      </c>
    </row>
    <row r="622" spans="1:13" ht="37.5" x14ac:dyDescent="0.3">
      <c r="A622" s="42" t="s">
        <v>367</v>
      </c>
      <c r="B622" s="12">
        <v>609</v>
      </c>
      <c r="C622" s="11" t="s">
        <v>93</v>
      </c>
      <c r="D622" s="11" t="s">
        <v>54</v>
      </c>
      <c r="E622" s="11" t="s">
        <v>100</v>
      </c>
      <c r="F622" s="11" t="s">
        <v>17</v>
      </c>
      <c r="G622" s="11" t="s">
        <v>44</v>
      </c>
      <c r="H622" s="10" t="s">
        <v>897</v>
      </c>
      <c r="I622" s="11" t="s">
        <v>19</v>
      </c>
      <c r="J622" s="152">
        <f>J623</f>
        <v>0</v>
      </c>
      <c r="K622" s="152">
        <f>K623</f>
        <v>0.37</v>
      </c>
      <c r="L622" s="152">
        <f>L623</f>
        <v>0.37</v>
      </c>
      <c r="M622" s="203">
        <f t="shared" si="78"/>
        <v>100</v>
      </c>
    </row>
    <row r="623" spans="1:13" ht="37.5" x14ac:dyDescent="0.3">
      <c r="A623" s="48" t="s">
        <v>35</v>
      </c>
      <c r="B623" s="12">
        <v>609</v>
      </c>
      <c r="C623" s="11" t="s">
        <v>93</v>
      </c>
      <c r="D623" s="11" t="s">
        <v>54</v>
      </c>
      <c r="E623" s="11" t="s">
        <v>100</v>
      </c>
      <c r="F623" s="11" t="s">
        <v>17</v>
      </c>
      <c r="G623" s="11" t="s">
        <v>44</v>
      </c>
      <c r="H623" s="10" t="s">
        <v>897</v>
      </c>
      <c r="I623" s="11" t="s">
        <v>36</v>
      </c>
      <c r="J623" s="201">
        <v>0</v>
      </c>
      <c r="K623" s="152">
        <v>0.37</v>
      </c>
      <c r="L623" s="152">
        <v>0.37</v>
      </c>
      <c r="M623" s="203">
        <f t="shared" si="78"/>
        <v>100</v>
      </c>
    </row>
    <row r="624" spans="1:13" x14ac:dyDescent="0.3">
      <c r="A624" s="74" t="s">
        <v>345</v>
      </c>
      <c r="B624" s="12">
        <v>609</v>
      </c>
      <c r="C624" s="11" t="s">
        <v>93</v>
      </c>
      <c r="D624" s="11" t="s">
        <v>54</v>
      </c>
      <c r="E624" s="11" t="s">
        <v>100</v>
      </c>
      <c r="F624" s="11" t="s">
        <v>17</v>
      </c>
      <c r="G624" s="11" t="s">
        <v>44</v>
      </c>
      <c r="H624" s="10" t="s">
        <v>122</v>
      </c>
      <c r="I624" s="11" t="s">
        <v>19</v>
      </c>
      <c r="J624" s="152">
        <f>J625+J626</f>
        <v>44140.54</v>
      </c>
      <c r="K624" s="152">
        <f>K625+K626</f>
        <v>44140.54</v>
      </c>
      <c r="L624" s="152">
        <f>L625+L626</f>
        <v>8950</v>
      </c>
      <c r="M624" s="203">
        <f t="shared" si="78"/>
        <v>20.27614523972747</v>
      </c>
    </row>
    <row r="625" spans="1:13" ht="37.5" x14ac:dyDescent="0.3">
      <c r="A625" s="48" t="s">
        <v>35</v>
      </c>
      <c r="B625" s="12">
        <v>609</v>
      </c>
      <c r="C625" s="11" t="s">
        <v>93</v>
      </c>
      <c r="D625" s="11" t="s">
        <v>54</v>
      </c>
      <c r="E625" s="11" t="s">
        <v>100</v>
      </c>
      <c r="F625" s="11" t="s">
        <v>17</v>
      </c>
      <c r="G625" s="11" t="s">
        <v>44</v>
      </c>
      <c r="H625" s="10" t="s">
        <v>122</v>
      </c>
      <c r="I625" s="11" t="s">
        <v>36</v>
      </c>
      <c r="J625" s="152">
        <v>3.3</v>
      </c>
      <c r="K625" s="152">
        <v>3.3</v>
      </c>
      <c r="L625" s="152">
        <v>0.42</v>
      </c>
      <c r="M625" s="203">
        <f t="shared" si="78"/>
        <v>12.727272727272728</v>
      </c>
    </row>
    <row r="626" spans="1:13" x14ac:dyDescent="0.3">
      <c r="A626" s="42" t="s">
        <v>42</v>
      </c>
      <c r="B626" s="12">
        <v>609</v>
      </c>
      <c r="C626" s="11" t="s">
        <v>93</v>
      </c>
      <c r="D626" s="11" t="s">
        <v>54</v>
      </c>
      <c r="E626" s="11" t="s">
        <v>100</v>
      </c>
      <c r="F626" s="11" t="s">
        <v>17</v>
      </c>
      <c r="G626" s="11" t="s">
        <v>44</v>
      </c>
      <c r="H626" s="10" t="s">
        <v>122</v>
      </c>
      <c r="I626" s="11" t="s">
        <v>94</v>
      </c>
      <c r="J626" s="152">
        <v>44137.24</v>
      </c>
      <c r="K626" s="152">
        <v>44137.24</v>
      </c>
      <c r="L626" s="152">
        <v>8949.58</v>
      </c>
      <c r="M626" s="203">
        <f t="shared" si="78"/>
        <v>20.276709644735377</v>
      </c>
    </row>
    <row r="627" spans="1:13" ht="37.5" x14ac:dyDescent="0.3">
      <c r="A627" s="64" t="s">
        <v>173</v>
      </c>
      <c r="B627" s="12">
        <v>609</v>
      </c>
      <c r="C627" s="10" t="s">
        <v>93</v>
      </c>
      <c r="D627" s="10" t="s">
        <v>54</v>
      </c>
      <c r="E627" s="11" t="s">
        <v>100</v>
      </c>
      <c r="F627" s="11" t="s">
        <v>17</v>
      </c>
      <c r="G627" s="11" t="s">
        <v>44</v>
      </c>
      <c r="H627" s="10" t="s">
        <v>311</v>
      </c>
      <c r="I627" s="11" t="s">
        <v>19</v>
      </c>
      <c r="J627" s="152">
        <f>J628+J629</f>
        <v>46108.3</v>
      </c>
      <c r="K627" s="152">
        <f>K628+K629</f>
        <v>46108.3</v>
      </c>
      <c r="L627" s="152">
        <f>L628+L629</f>
        <v>12350.01</v>
      </c>
      <c r="M627" s="203">
        <f t="shared" si="78"/>
        <v>26.784787120756999</v>
      </c>
    </row>
    <row r="628" spans="1:13" ht="37.5" x14ac:dyDescent="0.3">
      <c r="A628" s="48" t="s">
        <v>35</v>
      </c>
      <c r="B628" s="12">
        <v>609</v>
      </c>
      <c r="C628" s="11">
        <v>10</v>
      </c>
      <c r="D628" s="11" t="s">
        <v>54</v>
      </c>
      <c r="E628" s="11" t="s">
        <v>100</v>
      </c>
      <c r="F628" s="11" t="s">
        <v>17</v>
      </c>
      <c r="G628" s="11" t="s">
        <v>44</v>
      </c>
      <c r="H628" s="10" t="s">
        <v>311</v>
      </c>
      <c r="I628" s="11" t="s">
        <v>36</v>
      </c>
      <c r="J628" s="152">
        <v>573</v>
      </c>
      <c r="K628" s="152">
        <v>573</v>
      </c>
      <c r="L628" s="152">
        <v>152.07</v>
      </c>
      <c r="M628" s="203">
        <f t="shared" si="78"/>
        <v>26.539267015706809</v>
      </c>
    </row>
    <row r="629" spans="1:13" x14ac:dyDescent="0.3">
      <c r="A629" s="48" t="s">
        <v>42</v>
      </c>
      <c r="B629" s="12">
        <v>609</v>
      </c>
      <c r="C629" s="11">
        <v>10</v>
      </c>
      <c r="D629" s="11" t="s">
        <v>54</v>
      </c>
      <c r="E629" s="11" t="s">
        <v>100</v>
      </c>
      <c r="F629" s="11" t="s">
        <v>17</v>
      </c>
      <c r="G629" s="11" t="s">
        <v>44</v>
      </c>
      <c r="H629" s="10" t="s">
        <v>311</v>
      </c>
      <c r="I629" s="11" t="s">
        <v>94</v>
      </c>
      <c r="J629" s="152">
        <v>45535.3</v>
      </c>
      <c r="K629" s="152">
        <v>45535.3</v>
      </c>
      <c r="L629" s="152">
        <v>12197.94</v>
      </c>
      <c r="M629" s="203">
        <f t="shared" si="78"/>
        <v>26.787876658328813</v>
      </c>
    </row>
    <row r="630" spans="1:13" ht="93.75" x14ac:dyDescent="0.3">
      <c r="A630" s="64" t="s">
        <v>160</v>
      </c>
      <c r="B630" s="12">
        <v>609</v>
      </c>
      <c r="C630" s="11" t="s">
        <v>93</v>
      </c>
      <c r="D630" s="11" t="s">
        <v>54</v>
      </c>
      <c r="E630" s="11" t="s">
        <v>100</v>
      </c>
      <c r="F630" s="11" t="s">
        <v>17</v>
      </c>
      <c r="G630" s="11" t="s">
        <v>44</v>
      </c>
      <c r="H630" s="10" t="s">
        <v>146</v>
      </c>
      <c r="I630" s="11" t="s">
        <v>19</v>
      </c>
      <c r="J630" s="152">
        <f>J631+J632</f>
        <v>11859.9</v>
      </c>
      <c r="K630" s="152">
        <f>K631+K632</f>
        <v>11859.9</v>
      </c>
      <c r="L630" s="152">
        <f>L631+L632</f>
        <v>0</v>
      </c>
      <c r="M630" s="203">
        <f t="shared" si="78"/>
        <v>0</v>
      </c>
    </row>
    <row r="631" spans="1:13" ht="37.5" x14ac:dyDescent="0.3">
      <c r="A631" s="48" t="s">
        <v>35</v>
      </c>
      <c r="B631" s="12">
        <v>609</v>
      </c>
      <c r="C631" s="11" t="s">
        <v>93</v>
      </c>
      <c r="D631" s="11" t="s">
        <v>54</v>
      </c>
      <c r="E631" s="11" t="s">
        <v>100</v>
      </c>
      <c r="F631" s="11" t="s">
        <v>17</v>
      </c>
      <c r="G631" s="11" t="s">
        <v>44</v>
      </c>
      <c r="H631" s="10" t="s">
        <v>146</v>
      </c>
      <c r="I631" s="11" t="s">
        <v>36</v>
      </c>
      <c r="J631" s="152">
        <v>118.3</v>
      </c>
      <c r="K631" s="152">
        <v>118.3</v>
      </c>
      <c r="L631" s="152">
        <v>0</v>
      </c>
      <c r="M631" s="203">
        <f t="shared" si="78"/>
        <v>0</v>
      </c>
    </row>
    <row r="632" spans="1:13" x14ac:dyDescent="0.3">
      <c r="A632" s="48" t="s">
        <v>42</v>
      </c>
      <c r="B632" s="12">
        <v>609</v>
      </c>
      <c r="C632" s="11" t="s">
        <v>93</v>
      </c>
      <c r="D632" s="11" t="s">
        <v>54</v>
      </c>
      <c r="E632" s="11" t="s">
        <v>100</v>
      </c>
      <c r="F632" s="11" t="s">
        <v>17</v>
      </c>
      <c r="G632" s="11" t="s">
        <v>44</v>
      </c>
      <c r="H632" s="10" t="s">
        <v>146</v>
      </c>
      <c r="I632" s="11" t="s">
        <v>94</v>
      </c>
      <c r="J632" s="152">
        <v>11741.6</v>
      </c>
      <c r="K632" s="152">
        <v>11741.6</v>
      </c>
      <c r="L632" s="152">
        <v>0</v>
      </c>
      <c r="M632" s="203">
        <f t="shared" si="78"/>
        <v>0</v>
      </c>
    </row>
    <row r="633" spans="1:13" ht="56.25" x14ac:dyDescent="0.3">
      <c r="A633" s="56" t="s">
        <v>313</v>
      </c>
      <c r="B633" s="12">
        <v>609</v>
      </c>
      <c r="C633" s="11" t="s">
        <v>93</v>
      </c>
      <c r="D633" s="11" t="s">
        <v>54</v>
      </c>
      <c r="E633" s="11" t="s">
        <v>100</v>
      </c>
      <c r="F633" s="11" t="s">
        <v>17</v>
      </c>
      <c r="G633" s="11" t="s">
        <v>44</v>
      </c>
      <c r="H633" s="10" t="s">
        <v>312</v>
      </c>
      <c r="I633" s="11" t="s">
        <v>19</v>
      </c>
      <c r="J633" s="152">
        <f>J634+J635</f>
        <v>100.23</v>
      </c>
      <c r="K633" s="152">
        <f>K634+K635</f>
        <v>100.24000000000001</v>
      </c>
      <c r="L633" s="152">
        <f>L634+L635</f>
        <v>0</v>
      </c>
      <c r="M633" s="203">
        <f t="shared" si="78"/>
        <v>0</v>
      </c>
    </row>
    <row r="634" spans="1:13" ht="37.5" x14ac:dyDescent="0.3">
      <c r="A634" s="48" t="s">
        <v>35</v>
      </c>
      <c r="B634" s="12">
        <v>609</v>
      </c>
      <c r="C634" s="11" t="s">
        <v>93</v>
      </c>
      <c r="D634" s="11" t="s">
        <v>54</v>
      </c>
      <c r="E634" s="11" t="s">
        <v>100</v>
      </c>
      <c r="F634" s="11" t="s">
        <v>17</v>
      </c>
      <c r="G634" s="11" t="s">
        <v>44</v>
      </c>
      <c r="H634" s="10" t="s">
        <v>312</v>
      </c>
      <c r="I634" s="11" t="s">
        <v>36</v>
      </c>
      <c r="J634" s="152">
        <v>0.95</v>
      </c>
      <c r="K634" s="152">
        <v>0.95</v>
      </c>
      <c r="L634" s="152">
        <v>0</v>
      </c>
      <c r="M634" s="203">
        <f t="shared" si="78"/>
        <v>0</v>
      </c>
    </row>
    <row r="635" spans="1:13" x14ac:dyDescent="0.3">
      <c r="A635" s="42" t="s">
        <v>42</v>
      </c>
      <c r="B635" s="12">
        <v>609</v>
      </c>
      <c r="C635" s="11" t="s">
        <v>93</v>
      </c>
      <c r="D635" s="11" t="s">
        <v>54</v>
      </c>
      <c r="E635" s="11" t="s">
        <v>100</v>
      </c>
      <c r="F635" s="11" t="s">
        <v>17</v>
      </c>
      <c r="G635" s="11" t="s">
        <v>44</v>
      </c>
      <c r="H635" s="10" t="s">
        <v>312</v>
      </c>
      <c r="I635" s="11" t="s">
        <v>94</v>
      </c>
      <c r="J635" s="152">
        <v>99.28</v>
      </c>
      <c r="K635" s="152">
        <v>99.29</v>
      </c>
      <c r="L635" s="152">
        <v>0</v>
      </c>
      <c r="M635" s="203">
        <f t="shared" si="78"/>
        <v>0</v>
      </c>
    </row>
    <row r="636" spans="1:13" ht="37.5" x14ac:dyDescent="0.3">
      <c r="A636" s="61" t="s">
        <v>337</v>
      </c>
      <c r="B636" s="12">
        <v>609</v>
      </c>
      <c r="C636" s="11" t="s">
        <v>93</v>
      </c>
      <c r="D636" s="11" t="s">
        <v>54</v>
      </c>
      <c r="E636" s="11" t="s">
        <v>100</v>
      </c>
      <c r="F636" s="11" t="s">
        <v>17</v>
      </c>
      <c r="G636" s="11" t="s">
        <v>309</v>
      </c>
      <c r="H636" s="10" t="s">
        <v>18</v>
      </c>
      <c r="I636" s="11" t="s">
        <v>19</v>
      </c>
      <c r="J636" s="152">
        <f t="shared" ref="J636:L637" si="79">J637</f>
        <v>74480.570000000007</v>
      </c>
      <c r="K636" s="152">
        <f t="shared" si="79"/>
        <v>74480.570000000007</v>
      </c>
      <c r="L636" s="152">
        <f t="shared" si="79"/>
        <v>17196.88</v>
      </c>
      <c r="M636" s="203">
        <f t="shared" si="78"/>
        <v>23.089082159279929</v>
      </c>
    </row>
    <row r="637" spans="1:13" ht="75" x14ac:dyDescent="0.3">
      <c r="A637" s="41" t="s">
        <v>338</v>
      </c>
      <c r="B637" s="12">
        <v>609</v>
      </c>
      <c r="C637" s="11" t="s">
        <v>93</v>
      </c>
      <c r="D637" s="11" t="s">
        <v>54</v>
      </c>
      <c r="E637" s="11" t="s">
        <v>100</v>
      </c>
      <c r="F637" s="11" t="s">
        <v>17</v>
      </c>
      <c r="G637" s="11" t="s">
        <v>309</v>
      </c>
      <c r="H637" s="10" t="s">
        <v>310</v>
      </c>
      <c r="I637" s="11" t="s">
        <v>19</v>
      </c>
      <c r="J637" s="152">
        <f t="shared" si="79"/>
        <v>74480.570000000007</v>
      </c>
      <c r="K637" s="152">
        <f t="shared" si="79"/>
        <v>74480.570000000007</v>
      </c>
      <c r="L637" s="152">
        <f t="shared" si="79"/>
        <v>17196.88</v>
      </c>
      <c r="M637" s="203">
        <f t="shared" si="78"/>
        <v>23.089082159279929</v>
      </c>
    </row>
    <row r="638" spans="1:13" x14ac:dyDescent="0.3">
      <c r="A638" s="42" t="s">
        <v>42</v>
      </c>
      <c r="B638" s="12">
        <v>609</v>
      </c>
      <c r="C638" s="11" t="s">
        <v>93</v>
      </c>
      <c r="D638" s="11" t="s">
        <v>54</v>
      </c>
      <c r="E638" s="11" t="s">
        <v>100</v>
      </c>
      <c r="F638" s="11" t="s">
        <v>17</v>
      </c>
      <c r="G638" s="11" t="s">
        <v>309</v>
      </c>
      <c r="H638" s="10" t="s">
        <v>310</v>
      </c>
      <c r="I638" s="11" t="s">
        <v>94</v>
      </c>
      <c r="J638" s="152">
        <v>74480.570000000007</v>
      </c>
      <c r="K638" s="152">
        <v>74480.570000000007</v>
      </c>
      <c r="L638" s="152">
        <v>17196.88</v>
      </c>
      <c r="M638" s="203">
        <f t="shared" si="78"/>
        <v>23.089082159279929</v>
      </c>
    </row>
    <row r="639" spans="1:13" x14ac:dyDescent="0.3">
      <c r="A639" s="44" t="s">
        <v>123</v>
      </c>
      <c r="B639" s="16">
        <v>609</v>
      </c>
      <c r="C639" s="7" t="s">
        <v>93</v>
      </c>
      <c r="D639" s="7" t="s">
        <v>67</v>
      </c>
      <c r="E639" s="8" t="s">
        <v>16</v>
      </c>
      <c r="F639" s="8" t="s">
        <v>17</v>
      </c>
      <c r="G639" s="8" t="s">
        <v>16</v>
      </c>
      <c r="H639" s="7" t="s">
        <v>18</v>
      </c>
      <c r="I639" s="8" t="s">
        <v>19</v>
      </c>
      <c r="J639" s="173">
        <f>J640+J652</f>
        <v>25663.620000000003</v>
      </c>
      <c r="K639" s="173">
        <f>K640+K652</f>
        <v>25751.230000000003</v>
      </c>
      <c r="L639" s="173">
        <f>L640+L652</f>
        <v>5136</v>
      </c>
      <c r="M639" s="202">
        <f t="shared" si="78"/>
        <v>19.944678370703066</v>
      </c>
    </row>
    <row r="640" spans="1:13" x14ac:dyDescent="0.3">
      <c r="A640" s="75" t="s">
        <v>123</v>
      </c>
      <c r="B640" s="12">
        <v>609</v>
      </c>
      <c r="C640" s="10" t="s">
        <v>93</v>
      </c>
      <c r="D640" s="10" t="s">
        <v>67</v>
      </c>
      <c r="E640" s="11" t="s">
        <v>100</v>
      </c>
      <c r="F640" s="11" t="s">
        <v>17</v>
      </c>
      <c r="G640" s="11" t="s">
        <v>16</v>
      </c>
      <c r="H640" s="10" t="s">
        <v>18</v>
      </c>
      <c r="I640" s="11" t="s">
        <v>19</v>
      </c>
      <c r="J640" s="152">
        <f>J641</f>
        <v>25663.620000000003</v>
      </c>
      <c r="K640" s="152">
        <f>K641</f>
        <v>25621.530000000002</v>
      </c>
      <c r="L640" s="152">
        <f>L641</f>
        <v>5136</v>
      </c>
      <c r="M640" s="203">
        <f t="shared" si="78"/>
        <v>20.045641302451493</v>
      </c>
    </row>
    <row r="641" spans="1:13" ht="56.25" x14ac:dyDescent="0.3">
      <c r="A641" s="48" t="s">
        <v>234</v>
      </c>
      <c r="B641" s="12">
        <v>609</v>
      </c>
      <c r="C641" s="10" t="s">
        <v>93</v>
      </c>
      <c r="D641" s="10" t="s">
        <v>67</v>
      </c>
      <c r="E641" s="11" t="s">
        <v>100</v>
      </c>
      <c r="F641" s="11" t="s">
        <v>17</v>
      </c>
      <c r="G641" s="11" t="s">
        <v>16</v>
      </c>
      <c r="H641" s="10" t="s">
        <v>18</v>
      </c>
      <c r="I641" s="11" t="s">
        <v>19</v>
      </c>
      <c r="J641" s="152">
        <f>J647+J644+J642</f>
        <v>25663.620000000003</v>
      </c>
      <c r="K641" s="152">
        <f>K647+K644+K642</f>
        <v>25621.530000000002</v>
      </c>
      <c r="L641" s="152">
        <f>L647+L644+L642</f>
        <v>5136</v>
      </c>
      <c r="M641" s="203">
        <f t="shared" si="78"/>
        <v>20.045641302451493</v>
      </c>
    </row>
    <row r="642" spans="1:13" ht="56.25" x14ac:dyDescent="0.3">
      <c r="A642" s="41" t="s">
        <v>191</v>
      </c>
      <c r="B642" s="12">
        <v>609</v>
      </c>
      <c r="C642" s="11">
        <v>10</v>
      </c>
      <c r="D642" s="11" t="s">
        <v>67</v>
      </c>
      <c r="E642" s="11" t="s">
        <v>100</v>
      </c>
      <c r="F642" s="11" t="s">
        <v>17</v>
      </c>
      <c r="G642" s="11" t="s">
        <v>21</v>
      </c>
      <c r="H642" s="10" t="s">
        <v>119</v>
      </c>
      <c r="I642" s="11" t="s">
        <v>19</v>
      </c>
      <c r="J642" s="152">
        <f>J643</f>
        <v>42.09</v>
      </c>
      <c r="K642" s="152">
        <f>K643</f>
        <v>0</v>
      </c>
      <c r="L642" s="152">
        <f>L643</f>
        <v>43.83</v>
      </c>
      <c r="M642" s="203">
        <v>0</v>
      </c>
    </row>
    <row r="643" spans="1:13" ht="37.5" x14ac:dyDescent="0.3">
      <c r="A643" s="48" t="s">
        <v>35</v>
      </c>
      <c r="B643" s="12">
        <v>609</v>
      </c>
      <c r="C643" s="11">
        <v>10</v>
      </c>
      <c r="D643" s="11" t="s">
        <v>67</v>
      </c>
      <c r="E643" s="11" t="s">
        <v>100</v>
      </c>
      <c r="F643" s="11" t="s">
        <v>17</v>
      </c>
      <c r="G643" s="11" t="s">
        <v>21</v>
      </c>
      <c r="H643" s="10" t="s">
        <v>119</v>
      </c>
      <c r="I643" s="11" t="s">
        <v>36</v>
      </c>
      <c r="J643" s="152">
        <v>42.09</v>
      </c>
      <c r="K643" s="152">
        <v>0</v>
      </c>
      <c r="L643" s="152">
        <v>43.83</v>
      </c>
      <c r="M643" s="203">
        <v>0</v>
      </c>
    </row>
    <row r="644" spans="1:13" ht="37.5" x14ac:dyDescent="0.3">
      <c r="A644" s="48" t="s">
        <v>151</v>
      </c>
      <c r="B644" s="12">
        <v>609</v>
      </c>
      <c r="C644" s="11">
        <v>10</v>
      </c>
      <c r="D644" s="11" t="s">
        <v>67</v>
      </c>
      <c r="E644" s="11" t="s">
        <v>100</v>
      </c>
      <c r="F644" s="11" t="s">
        <v>17</v>
      </c>
      <c r="G644" s="11" t="s">
        <v>21</v>
      </c>
      <c r="H644" s="10" t="s">
        <v>118</v>
      </c>
      <c r="I644" s="11" t="s">
        <v>19</v>
      </c>
      <c r="J644" s="152">
        <f>J645+J646</f>
        <v>578.90000000000009</v>
      </c>
      <c r="K644" s="152">
        <f>K645+K646</f>
        <v>578.90000000000009</v>
      </c>
      <c r="L644" s="152">
        <f>L645+L646</f>
        <v>0</v>
      </c>
      <c r="M644" s="203">
        <f t="shared" si="78"/>
        <v>0</v>
      </c>
    </row>
    <row r="645" spans="1:13" ht="75" x14ac:dyDescent="0.3">
      <c r="A645" s="48" t="s">
        <v>34</v>
      </c>
      <c r="B645" s="12">
        <v>609</v>
      </c>
      <c r="C645" s="11">
        <v>10</v>
      </c>
      <c r="D645" s="11" t="s">
        <v>67</v>
      </c>
      <c r="E645" s="11" t="s">
        <v>100</v>
      </c>
      <c r="F645" s="11" t="s">
        <v>17</v>
      </c>
      <c r="G645" s="11" t="s">
        <v>21</v>
      </c>
      <c r="H645" s="10" t="s">
        <v>118</v>
      </c>
      <c r="I645" s="11" t="s">
        <v>29</v>
      </c>
      <c r="J645" s="152">
        <v>290.35000000000002</v>
      </c>
      <c r="K645" s="152">
        <v>290.35000000000002</v>
      </c>
      <c r="L645" s="152">
        <v>0</v>
      </c>
      <c r="M645" s="203">
        <f t="shared" si="78"/>
        <v>0</v>
      </c>
    </row>
    <row r="646" spans="1:13" ht="37.5" x14ac:dyDescent="0.3">
      <c r="A646" s="48" t="s">
        <v>35</v>
      </c>
      <c r="B646" s="12">
        <v>609</v>
      </c>
      <c r="C646" s="11">
        <v>10</v>
      </c>
      <c r="D646" s="11" t="s">
        <v>67</v>
      </c>
      <c r="E646" s="11" t="s">
        <v>100</v>
      </c>
      <c r="F646" s="11" t="s">
        <v>17</v>
      </c>
      <c r="G646" s="11" t="s">
        <v>21</v>
      </c>
      <c r="H646" s="10" t="s">
        <v>118</v>
      </c>
      <c r="I646" s="11" t="s">
        <v>36</v>
      </c>
      <c r="J646" s="152">
        <v>288.55</v>
      </c>
      <c r="K646" s="152">
        <v>288.55</v>
      </c>
      <c r="L646" s="152">
        <v>0</v>
      </c>
      <c r="M646" s="203">
        <f t="shared" si="78"/>
        <v>0</v>
      </c>
    </row>
    <row r="647" spans="1:13" ht="37.5" x14ac:dyDescent="0.3">
      <c r="A647" s="48" t="s">
        <v>193</v>
      </c>
      <c r="B647" s="12">
        <v>609</v>
      </c>
      <c r="C647" s="10" t="s">
        <v>93</v>
      </c>
      <c r="D647" s="10" t="s">
        <v>67</v>
      </c>
      <c r="E647" s="11" t="s">
        <v>100</v>
      </c>
      <c r="F647" s="11" t="s">
        <v>17</v>
      </c>
      <c r="G647" s="11" t="s">
        <v>54</v>
      </c>
      <c r="H647" s="10" t="s">
        <v>18</v>
      </c>
      <c r="I647" s="11" t="s">
        <v>19</v>
      </c>
      <c r="J647" s="152">
        <f>J648</f>
        <v>25042.63</v>
      </c>
      <c r="K647" s="152">
        <f>K648</f>
        <v>25042.63</v>
      </c>
      <c r="L647" s="152">
        <f>L648</f>
        <v>5092.17</v>
      </c>
      <c r="M647" s="203">
        <f t="shared" si="78"/>
        <v>20.334006452197713</v>
      </c>
    </row>
    <row r="648" spans="1:13" ht="56.25" x14ac:dyDescent="0.3">
      <c r="A648" s="41" t="s">
        <v>156</v>
      </c>
      <c r="B648" s="12">
        <v>609</v>
      </c>
      <c r="C648" s="10" t="s">
        <v>93</v>
      </c>
      <c r="D648" s="10" t="s">
        <v>67</v>
      </c>
      <c r="E648" s="11" t="s">
        <v>100</v>
      </c>
      <c r="F648" s="11" t="s">
        <v>17</v>
      </c>
      <c r="G648" s="11" t="s">
        <v>54</v>
      </c>
      <c r="H648" s="10" t="s">
        <v>124</v>
      </c>
      <c r="I648" s="11" t="s">
        <v>19</v>
      </c>
      <c r="J648" s="152">
        <f>J649+J650+J651</f>
        <v>25042.63</v>
      </c>
      <c r="K648" s="152">
        <f>K649+K650+K651</f>
        <v>25042.63</v>
      </c>
      <c r="L648" s="152">
        <f>L649+L650+L651</f>
        <v>5092.17</v>
      </c>
      <c r="M648" s="203">
        <f t="shared" si="78"/>
        <v>20.334006452197713</v>
      </c>
    </row>
    <row r="649" spans="1:13" ht="75" x14ac:dyDescent="0.3">
      <c r="A649" s="48" t="s">
        <v>34</v>
      </c>
      <c r="B649" s="12">
        <v>609</v>
      </c>
      <c r="C649" s="10" t="s">
        <v>93</v>
      </c>
      <c r="D649" s="10" t="s">
        <v>67</v>
      </c>
      <c r="E649" s="11" t="s">
        <v>100</v>
      </c>
      <c r="F649" s="11" t="s">
        <v>17</v>
      </c>
      <c r="G649" s="11" t="s">
        <v>54</v>
      </c>
      <c r="H649" s="10" t="s">
        <v>124</v>
      </c>
      <c r="I649" s="11" t="s">
        <v>29</v>
      </c>
      <c r="J649" s="152">
        <v>22974.91</v>
      </c>
      <c r="K649" s="152">
        <v>22974.91</v>
      </c>
      <c r="L649" s="152">
        <v>4746</v>
      </c>
      <c r="M649" s="203">
        <f t="shared" si="78"/>
        <v>20.657317047161445</v>
      </c>
    </row>
    <row r="650" spans="1:13" ht="37.5" x14ac:dyDescent="0.3">
      <c r="A650" s="48" t="s">
        <v>35</v>
      </c>
      <c r="B650" s="12">
        <v>609</v>
      </c>
      <c r="C650" s="10" t="s">
        <v>93</v>
      </c>
      <c r="D650" s="10" t="s">
        <v>67</v>
      </c>
      <c r="E650" s="11" t="s">
        <v>100</v>
      </c>
      <c r="F650" s="11" t="s">
        <v>17</v>
      </c>
      <c r="G650" s="11" t="s">
        <v>54</v>
      </c>
      <c r="H650" s="10" t="s">
        <v>124</v>
      </c>
      <c r="I650" s="11" t="s">
        <v>36</v>
      </c>
      <c r="J650" s="152">
        <v>2066.1999999999998</v>
      </c>
      <c r="K650" s="152">
        <v>2066.1999999999998</v>
      </c>
      <c r="L650" s="152">
        <v>346.17</v>
      </c>
      <c r="M650" s="203">
        <f t="shared" si="78"/>
        <v>16.753944439066888</v>
      </c>
    </row>
    <row r="651" spans="1:13" x14ac:dyDescent="0.3">
      <c r="A651" s="48" t="s">
        <v>37</v>
      </c>
      <c r="B651" s="12">
        <v>609</v>
      </c>
      <c r="C651" s="10" t="s">
        <v>93</v>
      </c>
      <c r="D651" s="10" t="s">
        <v>67</v>
      </c>
      <c r="E651" s="11" t="s">
        <v>100</v>
      </c>
      <c r="F651" s="11" t="s">
        <v>17</v>
      </c>
      <c r="G651" s="11" t="s">
        <v>54</v>
      </c>
      <c r="H651" s="10" t="s">
        <v>124</v>
      </c>
      <c r="I651" s="11" t="s">
        <v>38</v>
      </c>
      <c r="J651" s="152">
        <v>1.52</v>
      </c>
      <c r="K651" s="152">
        <v>1.52</v>
      </c>
      <c r="L651" s="152">
        <v>0</v>
      </c>
      <c r="M651" s="203">
        <f t="shared" si="78"/>
        <v>0</v>
      </c>
    </row>
    <row r="652" spans="1:13" ht="37.5" x14ac:dyDescent="0.3">
      <c r="A652" s="33" t="s">
        <v>48</v>
      </c>
      <c r="B652" s="12">
        <v>609</v>
      </c>
      <c r="C652" s="10" t="s">
        <v>93</v>
      </c>
      <c r="D652" s="10" t="s">
        <v>67</v>
      </c>
      <c r="E652" s="11" t="s">
        <v>45</v>
      </c>
      <c r="F652" s="11" t="s">
        <v>17</v>
      </c>
      <c r="G652" s="11" t="s">
        <v>16</v>
      </c>
      <c r="H652" s="10" t="s">
        <v>18</v>
      </c>
      <c r="I652" s="11" t="s">
        <v>19</v>
      </c>
      <c r="J652" s="152">
        <f t="shared" ref="J652:L654" si="80">J653</f>
        <v>0</v>
      </c>
      <c r="K652" s="152">
        <f t="shared" si="80"/>
        <v>129.69999999999999</v>
      </c>
      <c r="L652" s="152">
        <f t="shared" si="80"/>
        <v>0</v>
      </c>
      <c r="M652" s="203">
        <f t="shared" si="78"/>
        <v>0</v>
      </c>
    </row>
    <row r="653" spans="1:13" ht="37.5" x14ac:dyDescent="0.3">
      <c r="A653" s="33" t="s">
        <v>62</v>
      </c>
      <c r="B653" s="12">
        <v>609</v>
      </c>
      <c r="C653" s="10" t="s">
        <v>93</v>
      </c>
      <c r="D653" s="10" t="s">
        <v>67</v>
      </c>
      <c r="E653" s="11" t="s">
        <v>45</v>
      </c>
      <c r="F653" s="11" t="s">
        <v>11</v>
      </c>
      <c r="G653" s="11" t="s">
        <v>16</v>
      </c>
      <c r="H653" s="10" t="s">
        <v>18</v>
      </c>
      <c r="I653" s="11" t="s">
        <v>19</v>
      </c>
      <c r="J653" s="152">
        <f t="shared" si="80"/>
        <v>0</v>
      </c>
      <c r="K653" s="152">
        <f t="shared" si="80"/>
        <v>129.69999999999999</v>
      </c>
      <c r="L653" s="152">
        <f t="shared" si="80"/>
        <v>0</v>
      </c>
      <c r="M653" s="203">
        <f t="shared" si="78"/>
        <v>0</v>
      </c>
    </row>
    <row r="654" spans="1:13" x14ac:dyDescent="0.3">
      <c r="A654" s="39" t="s">
        <v>65</v>
      </c>
      <c r="B654" s="12">
        <v>609</v>
      </c>
      <c r="C654" s="10" t="s">
        <v>93</v>
      </c>
      <c r="D654" s="10" t="s">
        <v>67</v>
      </c>
      <c r="E654" s="9">
        <v>51</v>
      </c>
      <c r="F654" s="9">
        <v>5</v>
      </c>
      <c r="G654" s="11" t="s">
        <v>16</v>
      </c>
      <c r="H654" s="10" t="s">
        <v>66</v>
      </c>
      <c r="I654" s="11" t="s">
        <v>19</v>
      </c>
      <c r="J654" s="152">
        <f t="shared" si="80"/>
        <v>0</v>
      </c>
      <c r="K654" s="152">
        <f t="shared" si="80"/>
        <v>129.69999999999999</v>
      </c>
      <c r="L654" s="152">
        <f t="shared" si="80"/>
        <v>0</v>
      </c>
      <c r="M654" s="203">
        <f t="shared" si="78"/>
        <v>0</v>
      </c>
    </row>
    <row r="655" spans="1:13" ht="37.5" x14ac:dyDescent="0.3">
      <c r="A655" s="33" t="s">
        <v>35</v>
      </c>
      <c r="B655" s="12">
        <v>609</v>
      </c>
      <c r="C655" s="10" t="s">
        <v>93</v>
      </c>
      <c r="D655" s="10" t="s">
        <v>67</v>
      </c>
      <c r="E655" s="9">
        <v>51</v>
      </c>
      <c r="F655" s="9">
        <v>5</v>
      </c>
      <c r="G655" s="11" t="s">
        <v>16</v>
      </c>
      <c r="H655" s="10" t="s">
        <v>66</v>
      </c>
      <c r="I655" s="11" t="s">
        <v>36</v>
      </c>
      <c r="J655" s="152">
        <v>0</v>
      </c>
      <c r="K655" s="152">
        <v>129.69999999999999</v>
      </c>
      <c r="L655" s="152">
        <v>0</v>
      </c>
      <c r="M655" s="203">
        <f t="shared" si="78"/>
        <v>0</v>
      </c>
    </row>
    <row r="656" spans="1:13" ht="56.25" x14ac:dyDescent="0.3">
      <c r="A656" s="50" t="s">
        <v>251</v>
      </c>
      <c r="B656" s="8" t="s">
        <v>222</v>
      </c>
      <c r="C656" s="7" t="s">
        <v>16</v>
      </c>
      <c r="D656" s="7" t="s">
        <v>16</v>
      </c>
      <c r="E656" s="8" t="s">
        <v>16</v>
      </c>
      <c r="F656" s="8" t="s">
        <v>17</v>
      </c>
      <c r="G656" s="8" t="s">
        <v>16</v>
      </c>
      <c r="H656" s="7" t="s">
        <v>18</v>
      </c>
      <c r="I656" s="8" t="s">
        <v>19</v>
      </c>
      <c r="J656" s="173">
        <f>J657</f>
        <v>7980.4199999999992</v>
      </c>
      <c r="K656" s="173">
        <f>K657</f>
        <v>7984.2499999999991</v>
      </c>
      <c r="L656" s="173">
        <f>L657</f>
        <v>1926.8200000000002</v>
      </c>
      <c r="M656" s="202">
        <f t="shared" si="78"/>
        <v>24.132761373954978</v>
      </c>
    </row>
    <row r="657" spans="1:13" x14ac:dyDescent="0.3">
      <c r="A657" s="50" t="s">
        <v>77</v>
      </c>
      <c r="B657" s="8" t="s">
        <v>222</v>
      </c>
      <c r="C657" s="7" t="s">
        <v>54</v>
      </c>
      <c r="D657" s="7" t="s">
        <v>16</v>
      </c>
      <c r="E657" s="8" t="s">
        <v>16</v>
      </c>
      <c r="F657" s="8" t="s">
        <v>17</v>
      </c>
      <c r="G657" s="8" t="s">
        <v>16</v>
      </c>
      <c r="H657" s="7" t="s">
        <v>18</v>
      </c>
      <c r="I657" s="8" t="s">
        <v>19</v>
      </c>
      <c r="J657" s="173">
        <f t="shared" ref="J657:L659" si="81">J658</f>
        <v>7980.4199999999992</v>
      </c>
      <c r="K657" s="173">
        <f t="shared" si="81"/>
        <v>7984.2499999999991</v>
      </c>
      <c r="L657" s="173">
        <f t="shared" si="81"/>
        <v>1926.8200000000002</v>
      </c>
      <c r="M657" s="202">
        <f t="shared" si="78"/>
        <v>24.132761373954978</v>
      </c>
    </row>
    <row r="658" spans="1:13" x14ac:dyDescent="0.3">
      <c r="A658" s="48" t="s">
        <v>125</v>
      </c>
      <c r="B658" s="11" t="s">
        <v>222</v>
      </c>
      <c r="C658" s="11" t="s">
        <v>47</v>
      </c>
      <c r="D658" s="11" t="s">
        <v>70</v>
      </c>
      <c r="E658" s="11" t="s">
        <v>16</v>
      </c>
      <c r="F658" s="11" t="s">
        <v>17</v>
      </c>
      <c r="G658" s="11" t="s">
        <v>16</v>
      </c>
      <c r="H658" s="10" t="s">
        <v>18</v>
      </c>
      <c r="I658" s="11" t="s">
        <v>19</v>
      </c>
      <c r="J658" s="152">
        <f t="shared" si="81"/>
        <v>7980.4199999999992</v>
      </c>
      <c r="K658" s="152">
        <f t="shared" si="81"/>
        <v>7984.2499999999991</v>
      </c>
      <c r="L658" s="152">
        <f t="shared" si="81"/>
        <v>1926.8200000000002</v>
      </c>
      <c r="M658" s="203">
        <f t="shared" si="78"/>
        <v>24.132761373954978</v>
      </c>
    </row>
    <row r="659" spans="1:13" ht="56.25" x14ac:dyDescent="0.3">
      <c r="A659" s="71" t="s">
        <v>260</v>
      </c>
      <c r="B659" s="11" t="s">
        <v>222</v>
      </c>
      <c r="C659" s="11" t="s">
        <v>47</v>
      </c>
      <c r="D659" s="11" t="s">
        <v>70</v>
      </c>
      <c r="E659" s="11" t="s">
        <v>16</v>
      </c>
      <c r="F659" s="11" t="s">
        <v>17</v>
      </c>
      <c r="G659" s="11" t="s">
        <v>16</v>
      </c>
      <c r="H659" s="10" t="s">
        <v>18</v>
      </c>
      <c r="I659" s="11" t="s">
        <v>19</v>
      </c>
      <c r="J659" s="152">
        <f t="shared" si="81"/>
        <v>7980.4199999999992</v>
      </c>
      <c r="K659" s="152">
        <f t="shared" si="81"/>
        <v>7984.2499999999991</v>
      </c>
      <c r="L659" s="152">
        <f t="shared" si="81"/>
        <v>1926.8200000000002</v>
      </c>
      <c r="M659" s="203">
        <f t="shared" si="78"/>
        <v>24.132761373954978</v>
      </c>
    </row>
    <row r="660" spans="1:13" ht="37.5" x14ac:dyDescent="0.3">
      <c r="A660" s="48" t="s">
        <v>223</v>
      </c>
      <c r="B660" s="11" t="s">
        <v>222</v>
      </c>
      <c r="C660" s="14" t="s">
        <v>54</v>
      </c>
      <c r="D660" s="14" t="s">
        <v>70</v>
      </c>
      <c r="E660" s="11" t="s">
        <v>70</v>
      </c>
      <c r="F660" s="11" t="s">
        <v>10</v>
      </c>
      <c r="G660" s="11" t="s">
        <v>16</v>
      </c>
      <c r="H660" s="10" t="s">
        <v>18</v>
      </c>
      <c r="I660" s="11" t="s">
        <v>19</v>
      </c>
      <c r="J660" s="152">
        <f>J661+J671</f>
        <v>7980.4199999999992</v>
      </c>
      <c r="K660" s="152">
        <f>K661+K671</f>
        <v>7984.2499999999991</v>
      </c>
      <c r="L660" s="152">
        <f>L661+L671</f>
        <v>1926.8200000000002</v>
      </c>
      <c r="M660" s="203">
        <f t="shared" si="78"/>
        <v>24.132761373954978</v>
      </c>
    </row>
    <row r="661" spans="1:13" ht="37.5" x14ac:dyDescent="0.3">
      <c r="A661" s="48" t="s">
        <v>194</v>
      </c>
      <c r="B661" s="11" t="s">
        <v>222</v>
      </c>
      <c r="C661" s="14" t="s">
        <v>54</v>
      </c>
      <c r="D661" s="14" t="s">
        <v>70</v>
      </c>
      <c r="E661" s="11" t="s">
        <v>70</v>
      </c>
      <c r="F661" s="11" t="s">
        <v>10</v>
      </c>
      <c r="G661" s="11" t="s">
        <v>21</v>
      </c>
      <c r="H661" s="10" t="s">
        <v>18</v>
      </c>
      <c r="I661" s="11" t="s">
        <v>19</v>
      </c>
      <c r="J661" s="152">
        <f>J662+J666+J668</f>
        <v>7926.5199999999995</v>
      </c>
      <c r="K661" s="152">
        <f>K662+K666+K668</f>
        <v>7930.3499999999995</v>
      </c>
      <c r="L661" s="152">
        <f>L662+L666+L668</f>
        <v>1926.8200000000002</v>
      </c>
      <c r="M661" s="203">
        <f t="shared" ref="M661:M724" si="82">L661/K661*100</f>
        <v>24.296783874608312</v>
      </c>
    </row>
    <row r="662" spans="1:13" ht="56.25" x14ac:dyDescent="0.3">
      <c r="A662" s="73" t="s">
        <v>126</v>
      </c>
      <c r="B662" s="11" t="s">
        <v>222</v>
      </c>
      <c r="C662" s="14" t="s">
        <v>54</v>
      </c>
      <c r="D662" s="14" t="s">
        <v>70</v>
      </c>
      <c r="E662" s="11" t="s">
        <v>70</v>
      </c>
      <c r="F662" s="11" t="s">
        <v>10</v>
      </c>
      <c r="G662" s="11" t="s">
        <v>21</v>
      </c>
      <c r="H662" s="10" t="s">
        <v>28</v>
      </c>
      <c r="I662" s="11" t="s">
        <v>19</v>
      </c>
      <c r="J662" s="152">
        <f>J663+J664+J665</f>
        <v>470.79999999999995</v>
      </c>
      <c r="K662" s="152">
        <f>K663+K664+K665</f>
        <v>474.63</v>
      </c>
      <c r="L662" s="152">
        <f>L663+L664+L665</f>
        <v>93.210000000000008</v>
      </c>
      <c r="M662" s="203">
        <f t="shared" si="82"/>
        <v>19.638455217748565</v>
      </c>
    </row>
    <row r="663" spans="1:13" ht="75" x14ac:dyDescent="0.3">
      <c r="A663" s="48" t="s">
        <v>34</v>
      </c>
      <c r="B663" s="11" t="s">
        <v>222</v>
      </c>
      <c r="C663" s="10" t="s">
        <v>54</v>
      </c>
      <c r="D663" s="14" t="s">
        <v>70</v>
      </c>
      <c r="E663" s="11" t="s">
        <v>70</v>
      </c>
      <c r="F663" s="11" t="s">
        <v>10</v>
      </c>
      <c r="G663" s="11" t="s">
        <v>21</v>
      </c>
      <c r="H663" s="10" t="s">
        <v>28</v>
      </c>
      <c r="I663" s="11" t="s">
        <v>29</v>
      </c>
      <c r="J663" s="152">
        <v>108.03</v>
      </c>
      <c r="K663" s="152">
        <v>108.03</v>
      </c>
      <c r="L663" s="152">
        <v>44.09</v>
      </c>
      <c r="M663" s="203">
        <f t="shared" si="82"/>
        <v>40.812737202628902</v>
      </c>
    </row>
    <row r="664" spans="1:13" ht="37.5" x14ac:dyDescent="0.3">
      <c r="A664" s="48" t="s">
        <v>35</v>
      </c>
      <c r="B664" s="11" t="s">
        <v>222</v>
      </c>
      <c r="C664" s="10" t="s">
        <v>54</v>
      </c>
      <c r="D664" s="14" t="s">
        <v>70</v>
      </c>
      <c r="E664" s="11" t="s">
        <v>70</v>
      </c>
      <c r="F664" s="11" t="s">
        <v>10</v>
      </c>
      <c r="G664" s="11" t="s">
        <v>21</v>
      </c>
      <c r="H664" s="10" t="s">
        <v>28</v>
      </c>
      <c r="I664" s="11" t="s">
        <v>36</v>
      </c>
      <c r="J664" s="152">
        <v>355.27</v>
      </c>
      <c r="K664" s="152">
        <v>359.1</v>
      </c>
      <c r="L664" s="152">
        <v>49.12</v>
      </c>
      <c r="M664" s="203">
        <f t="shared" si="82"/>
        <v>13.678641047062099</v>
      </c>
    </row>
    <row r="665" spans="1:13" x14ac:dyDescent="0.3">
      <c r="A665" s="73" t="s">
        <v>37</v>
      </c>
      <c r="B665" s="11" t="s">
        <v>222</v>
      </c>
      <c r="C665" s="10" t="s">
        <v>54</v>
      </c>
      <c r="D665" s="14" t="s">
        <v>70</v>
      </c>
      <c r="E665" s="11" t="s">
        <v>70</v>
      </c>
      <c r="F665" s="11" t="s">
        <v>10</v>
      </c>
      <c r="G665" s="11" t="s">
        <v>21</v>
      </c>
      <c r="H665" s="10" t="s">
        <v>28</v>
      </c>
      <c r="I665" s="11" t="s">
        <v>38</v>
      </c>
      <c r="J665" s="152">
        <v>7.5</v>
      </c>
      <c r="K665" s="152">
        <v>7.5</v>
      </c>
      <c r="L665" s="152">
        <v>0</v>
      </c>
      <c r="M665" s="203">
        <f t="shared" si="82"/>
        <v>0</v>
      </c>
    </row>
    <row r="666" spans="1:13" ht="37.5" x14ac:dyDescent="0.3">
      <c r="A666" s="73" t="s">
        <v>127</v>
      </c>
      <c r="B666" s="11" t="s">
        <v>222</v>
      </c>
      <c r="C666" s="11" t="s">
        <v>54</v>
      </c>
      <c r="D666" s="11" t="s">
        <v>70</v>
      </c>
      <c r="E666" s="11" t="s">
        <v>70</v>
      </c>
      <c r="F666" s="11" t="s">
        <v>10</v>
      </c>
      <c r="G666" s="11" t="s">
        <v>21</v>
      </c>
      <c r="H666" s="10" t="s">
        <v>30</v>
      </c>
      <c r="I666" s="11" t="s">
        <v>19</v>
      </c>
      <c r="J666" s="152">
        <f>J667</f>
        <v>4955.3999999999996</v>
      </c>
      <c r="K666" s="152">
        <f>K667</f>
        <v>4955.3999999999996</v>
      </c>
      <c r="L666" s="152">
        <f>L667</f>
        <v>1216.67</v>
      </c>
      <c r="M666" s="203">
        <f t="shared" si="82"/>
        <v>24.552407474674094</v>
      </c>
    </row>
    <row r="667" spans="1:13" ht="75" x14ac:dyDescent="0.3">
      <c r="A667" s="48" t="s">
        <v>34</v>
      </c>
      <c r="B667" s="11" t="s">
        <v>222</v>
      </c>
      <c r="C667" s="10" t="s">
        <v>54</v>
      </c>
      <c r="D667" s="11" t="s">
        <v>70</v>
      </c>
      <c r="E667" s="11" t="s">
        <v>70</v>
      </c>
      <c r="F667" s="11" t="s">
        <v>10</v>
      </c>
      <c r="G667" s="11" t="s">
        <v>21</v>
      </c>
      <c r="H667" s="10" t="s">
        <v>30</v>
      </c>
      <c r="I667" s="11" t="s">
        <v>29</v>
      </c>
      <c r="J667" s="152">
        <v>4955.3999999999996</v>
      </c>
      <c r="K667" s="152">
        <v>4955.3999999999996</v>
      </c>
      <c r="L667" s="152">
        <v>1216.67</v>
      </c>
      <c r="M667" s="203">
        <f t="shared" si="82"/>
        <v>24.552407474674094</v>
      </c>
    </row>
    <row r="668" spans="1:13" ht="56.25" x14ac:dyDescent="0.3">
      <c r="A668" s="43" t="s">
        <v>150</v>
      </c>
      <c r="B668" s="11" t="s">
        <v>222</v>
      </c>
      <c r="C668" s="11" t="s">
        <v>54</v>
      </c>
      <c r="D668" s="11" t="s">
        <v>70</v>
      </c>
      <c r="E668" s="11" t="s">
        <v>70</v>
      </c>
      <c r="F668" s="11" t="s">
        <v>10</v>
      </c>
      <c r="G668" s="11" t="s">
        <v>21</v>
      </c>
      <c r="H668" s="10" t="s">
        <v>128</v>
      </c>
      <c r="I668" s="11" t="s">
        <v>19</v>
      </c>
      <c r="J668" s="152">
        <f>J669+J670</f>
        <v>2500.3199999999997</v>
      </c>
      <c r="K668" s="152">
        <f>K669+K670</f>
        <v>2500.3199999999997</v>
      </c>
      <c r="L668" s="152">
        <f>L669+L670</f>
        <v>616.94000000000005</v>
      </c>
      <c r="M668" s="203">
        <f t="shared" si="82"/>
        <v>24.674441671466056</v>
      </c>
    </row>
    <row r="669" spans="1:13" ht="75" x14ac:dyDescent="0.3">
      <c r="A669" s="48" t="s">
        <v>34</v>
      </c>
      <c r="B669" s="11" t="s">
        <v>222</v>
      </c>
      <c r="C669" s="10" t="s">
        <v>54</v>
      </c>
      <c r="D669" s="11" t="s">
        <v>70</v>
      </c>
      <c r="E669" s="11" t="s">
        <v>70</v>
      </c>
      <c r="F669" s="11" t="s">
        <v>10</v>
      </c>
      <c r="G669" s="11" t="s">
        <v>21</v>
      </c>
      <c r="H669" s="10" t="s">
        <v>128</v>
      </c>
      <c r="I669" s="11" t="s">
        <v>29</v>
      </c>
      <c r="J669" s="152">
        <v>2355.4899999999998</v>
      </c>
      <c r="K669" s="152">
        <v>2355.4899999999998</v>
      </c>
      <c r="L669" s="152">
        <v>616.94000000000005</v>
      </c>
      <c r="M669" s="203">
        <f t="shared" si="82"/>
        <v>26.19157797316058</v>
      </c>
    </row>
    <row r="670" spans="1:13" ht="37.5" x14ac:dyDescent="0.3">
      <c r="A670" s="48" t="s">
        <v>35</v>
      </c>
      <c r="B670" s="11" t="s">
        <v>222</v>
      </c>
      <c r="C670" s="10" t="s">
        <v>54</v>
      </c>
      <c r="D670" s="11" t="s">
        <v>70</v>
      </c>
      <c r="E670" s="11" t="s">
        <v>70</v>
      </c>
      <c r="F670" s="11" t="s">
        <v>10</v>
      </c>
      <c r="G670" s="11" t="s">
        <v>21</v>
      </c>
      <c r="H670" s="10" t="s">
        <v>128</v>
      </c>
      <c r="I670" s="11" t="s">
        <v>36</v>
      </c>
      <c r="J670" s="152">
        <v>144.83000000000001</v>
      </c>
      <c r="K670" s="152">
        <v>144.83000000000001</v>
      </c>
      <c r="L670" s="152">
        <v>0</v>
      </c>
      <c r="M670" s="203">
        <f t="shared" si="82"/>
        <v>0</v>
      </c>
    </row>
    <row r="671" spans="1:13" ht="37.5" x14ac:dyDescent="0.3">
      <c r="A671" s="48" t="s">
        <v>252</v>
      </c>
      <c r="B671" s="11" t="s">
        <v>222</v>
      </c>
      <c r="C671" s="11" t="s">
        <v>54</v>
      </c>
      <c r="D671" s="11" t="s">
        <v>70</v>
      </c>
      <c r="E671" s="11" t="s">
        <v>70</v>
      </c>
      <c r="F671" s="11" t="s">
        <v>10</v>
      </c>
      <c r="G671" s="11" t="s">
        <v>44</v>
      </c>
      <c r="H671" s="10" t="s">
        <v>18</v>
      </c>
      <c r="I671" s="11" t="s">
        <v>19</v>
      </c>
      <c r="J671" s="152">
        <f t="shared" ref="J671:L672" si="83">J672</f>
        <v>53.9</v>
      </c>
      <c r="K671" s="152">
        <f t="shared" si="83"/>
        <v>53.9</v>
      </c>
      <c r="L671" s="152">
        <f t="shared" si="83"/>
        <v>0</v>
      </c>
      <c r="M671" s="203">
        <f t="shared" si="82"/>
        <v>0</v>
      </c>
    </row>
    <row r="672" spans="1:13" ht="75" x14ac:dyDescent="0.3">
      <c r="A672" s="41" t="s">
        <v>403</v>
      </c>
      <c r="B672" s="11" t="s">
        <v>222</v>
      </c>
      <c r="C672" s="11" t="s">
        <v>47</v>
      </c>
      <c r="D672" s="11" t="s">
        <v>70</v>
      </c>
      <c r="E672" s="11" t="s">
        <v>70</v>
      </c>
      <c r="F672" s="11" t="s">
        <v>10</v>
      </c>
      <c r="G672" s="11" t="s">
        <v>44</v>
      </c>
      <c r="H672" s="10" t="s">
        <v>129</v>
      </c>
      <c r="I672" s="11" t="s">
        <v>19</v>
      </c>
      <c r="J672" s="152">
        <f t="shared" si="83"/>
        <v>53.9</v>
      </c>
      <c r="K672" s="152">
        <f t="shared" si="83"/>
        <v>53.9</v>
      </c>
      <c r="L672" s="152">
        <f t="shared" si="83"/>
        <v>0</v>
      </c>
      <c r="M672" s="203">
        <f t="shared" si="82"/>
        <v>0</v>
      </c>
    </row>
    <row r="673" spans="1:13" ht="37.5" x14ac:dyDescent="0.3">
      <c r="A673" s="48" t="s">
        <v>35</v>
      </c>
      <c r="B673" s="11" t="s">
        <v>222</v>
      </c>
      <c r="C673" s="10" t="s">
        <v>54</v>
      </c>
      <c r="D673" s="11" t="s">
        <v>70</v>
      </c>
      <c r="E673" s="11" t="s">
        <v>70</v>
      </c>
      <c r="F673" s="11" t="s">
        <v>10</v>
      </c>
      <c r="G673" s="11" t="s">
        <v>44</v>
      </c>
      <c r="H673" s="10" t="s">
        <v>129</v>
      </c>
      <c r="I673" s="11" t="s">
        <v>36</v>
      </c>
      <c r="J673" s="152">
        <v>53.9</v>
      </c>
      <c r="K673" s="152">
        <v>53.9</v>
      </c>
      <c r="L673" s="152">
        <v>0</v>
      </c>
      <c r="M673" s="203">
        <f t="shared" si="82"/>
        <v>0</v>
      </c>
    </row>
    <row r="674" spans="1:13" ht="37.5" x14ac:dyDescent="0.3">
      <c r="A674" s="50" t="s">
        <v>422</v>
      </c>
      <c r="B674" s="8" t="s">
        <v>404</v>
      </c>
      <c r="C674" s="7" t="s">
        <v>16</v>
      </c>
      <c r="D674" s="7" t="s">
        <v>16</v>
      </c>
      <c r="E674" s="8" t="s">
        <v>16</v>
      </c>
      <c r="F674" s="7" t="s">
        <v>17</v>
      </c>
      <c r="G674" s="8" t="s">
        <v>16</v>
      </c>
      <c r="H674" s="7" t="s">
        <v>138</v>
      </c>
      <c r="I674" s="8" t="s">
        <v>19</v>
      </c>
      <c r="J674" s="173">
        <f t="shared" ref="J674:L677" si="84">J675</f>
        <v>2342.59</v>
      </c>
      <c r="K674" s="173">
        <f t="shared" si="84"/>
        <v>2342.59</v>
      </c>
      <c r="L674" s="173">
        <f t="shared" si="84"/>
        <v>486.17</v>
      </c>
      <c r="M674" s="202">
        <f t="shared" si="82"/>
        <v>20.753524944612586</v>
      </c>
    </row>
    <row r="675" spans="1:13" x14ac:dyDescent="0.3">
      <c r="A675" s="48" t="s">
        <v>20</v>
      </c>
      <c r="B675" s="11" t="s">
        <v>404</v>
      </c>
      <c r="C675" s="10" t="s">
        <v>21</v>
      </c>
      <c r="D675" s="10" t="s">
        <v>16</v>
      </c>
      <c r="E675" s="11" t="s">
        <v>16</v>
      </c>
      <c r="F675" s="10" t="s">
        <v>17</v>
      </c>
      <c r="G675" s="11" t="s">
        <v>16</v>
      </c>
      <c r="H675" s="10" t="s">
        <v>138</v>
      </c>
      <c r="I675" s="11" t="s">
        <v>19</v>
      </c>
      <c r="J675" s="152">
        <f t="shared" si="84"/>
        <v>2342.59</v>
      </c>
      <c r="K675" s="152">
        <f t="shared" si="84"/>
        <v>2342.59</v>
      </c>
      <c r="L675" s="152">
        <f t="shared" si="84"/>
        <v>486.17</v>
      </c>
      <c r="M675" s="203">
        <f t="shared" si="82"/>
        <v>20.753524944612586</v>
      </c>
    </row>
    <row r="676" spans="1:13" ht="56.25" x14ac:dyDescent="0.3">
      <c r="A676" s="33" t="s">
        <v>102</v>
      </c>
      <c r="B676" s="11" t="s">
        <v>404</v>
      </c>
      <c r="C676" s="10" t="s">
        <v>21</v>
      </c>
      <c r="D676" s="10" t="s">
        <v>67</v>
      </c>
      <c r="E676" s="11" t="s">
        <v>16</v>
      </c>
      <c r="F676" s="10" t="s">
        <v>17</v>
      </c>
      <c r="G676" s="11" t="s">
        <v>16</v>
      </c>
      <c r="H676" s="10" t="s">
        <v>138</v>
      </c>
      <c r="I676" s="11" t="s">
        <v>19</v>
      </c>
      <c r="J676" s="152">
        <f t="shared" si="84"/>
        <v>2342.59</v>
      </c>
      <c r="K676" s="152">
        <f t="shared" si="84"/>
        <v>2342.59</v>
      </c>
      <c r="L676" s="152">
        <f t="shared" si="84"/>
        <v>486.17</v>
      </c>
      <c r="M676" s="203">
        <f t="shared" si="82"/>
        <v>20.753524944612586</v>
      </c>
    </row>
    <row r="677" spans="1:13" ht="37.5" x14ac:dyDescent="0.3">
      <c r="A677" s="48" t="s">
        <v>423</v>
      </c>
      <c r="B677" s="11" t="s">
        <v>404</v>
      </c>
      <c r="C677" s="10" t="s">
        <v>21</v>
      </c>
      <c r="D677" s="10" t="s">
        <v>67</v>
      </c>
      <c r="E677" s="11" t="s">
        <v>405</v>
      </c>
      <c r="F677" s="10" t="s">
        <v>17</v>
      </c>
      <c r="G677" s="11" t="s">
        <v>16</v>
      </c>
      <c r="H677" s="10" t="s">
        <v>138</v>
      </c>
      <c r="I677" s="11" t="s">
        <v>19</v>
      </c>
      <c r="J677" s="152">
        <f t="shared" si="84"/>
        <v>2342.59</v>
      </c>
      <c r="K677" s="152">
        <f t="shared" si="84"/>
        <v>2342.59</v>
      </c>
      <c r="L677" s="152">
        <f t="shared" si="84"/>
        <v>486.17</v>
      </c>
      <c r="M677" s="203">
        <f t="shared" si="82"/>
        <v>20.753524944612586</v>
      </c>
    </row>
    <row r="678" spans="1:13" ht="56.25" x14ac:dyDescent="0.3">
      <c r="A678" s="48" t="s">
        <v>406</v>
      </c>
      <c r="B678" s="11" t="s">
        <v>404</v>
      </c>
      <c r="C678" s="10" t="s">
        <v>21</v>
      </c>
      <c r="D678" s="10" t="s">
        <v>67</v>
      </c>
      <c r="E678" s="11" t="s">
        <v>405</v>
      </c>
      <c r="F678" s="10" t="s">
        <v>26</v>
      </c>
      <c r="G678" s="11" t="s">
        <v>16</v>
      </c>
      <c r="H678" s="10" t="s">
        <v>138</v>
      </c>
      <c r="I678" s="11" t="s">
        <v>19</v>
      </c>
      <c r="J678" s="152">
        <f>J679+J682</f>
        <v>2342.59</v>
      </c>
      <c r="K678" s="152">
        <f>K679+K682</f>
        <v>2342.59</v>
      </c>
      <c r="L678" s="152">
        <f>L679+L682</f>
        <v>486.17</v>
      </c>
      <c r="M678" s="203">
        <f t="shared" si="82"/>
        <v>20.753524944612586</v>
      </c>
    </row>
    <row r="679" spans="1:13" ht="37.5" x14ac:dyDescent="0.3">
      <c r="A679" s="33" t="s">
        <v>33</v>
      </c>
      <c r="B679" s="11" t="s">
        <v>404</v>
      </c>
      <c r="C679" s="10" t="s">
        <v>21</v>
      </c>
      <c r="D679" s="10" t="s">
        <v>67</v>
      </c>
      <c r="E679" s="11" t="s">
        <v>405</v>
      </c>
      <c r="F679" s="10" t="s">
        <v>26</v>
      </c>
      <c r="G679" s="11" t="s">
        <v>16</v>
      </c>
      <c r="H679" s="10" t="s">
        <v>28</v>
      </c>
      <c r="I679" s="11" t="s">
        <v>19</v>
      </c>
      <c r="J679" s="152">
        <f>J680+J681</f>
        <v>150.76999999999998</v>
      </c>
      <c r="K679" s="152">
        <f>K680+K681</f>
        <v>150.76999999999998</v>
      </c>
      <c r="L679" s="152">
        <f>L680+L681</f>
        <v>23</v>
      </c>
      <c r="M679" s="203">
        <f t="shared" si="82"/>
        <v>15.255024209060158</v>
      </c>
    </row>
    <row r="680" spans="1:13" ht="75" x14ac:dyDescent="0.3">
      <c r="A680" s="33" t="s">
        <v>34</v>
      </c>
      <c r="B680" s="11" t="s">
        <v>404</v>
      </c>
      <c r="C680" s="10" t="s">
        <v>21</v>
      </c>
      <c r="D680" s="10" t="s">
        <v>67</v>
      </c>
      <c r="E680" s="11" t="s">
        <v>405</v>
      </c>
      <c r="F680" s="10" t="s">
        <v>26</v>
      </c>
      <c r="G680" s="11" t="s">
        <v>16</v>
      </c>
      <c r="H680" s="10" t="s">
        <v>28</v>
      </c>
      <c r="I680" s="11" t="s">
        <v>29</v>
      </c>
      <c r="J680" s="152">
        <v>58.17</v>
      </c>
      <c r="K680" s="152">
        <v>58.17</v>
      </c>
      <c r="L680" s="152">
        <v>0</v>
      </c>
      <c r="M680" s="203">
        <f t="shared" si="82"/>
        <v>0</v>
      </c>
    </row>
    <row r="681" spans="1:13" ht="37.5" x14ac:dyDescent="0.3">
      <c r="A681" s="33" t="s">
        <v>35</v>
      </c>
      <c r="B681" s="11" t="s">
        <v>404</v>
      </c>
      <c r="C681" s="10" t="s">
        <v>21</v>
      </c>
      <c r="D681" s="10" t="s">
        <v>67</v>
      </c>
      <c r="E681" s="11" t="s">
        <v>405</v>
      </c>
      <c r="F681" s="10" t="s">
        <v>26</v>
      </c>
      <c r="G681" s="11" t="s">
        <v>16</v>
      </c>
      <c r="H681" s="10" t="s">
        <v>28</v>
      </c>
      <c r="I681" s="11" t="s">
        <v>36</v>
      </c>
      <c r="J681" s="152">
        <v>92.6</v>
      </c>
      <c r="K681" s="152">
        <v>92.6</v>
      </c>
      <c r="L681" s="152">
        <v>23</v>
      </c>
      <c r="M681" s="203">
        <f t="shared" si="82"/>
        <v>24.838012958963283</v>
      </c>
    </row>
    <row r="682" spans="1:13" ht="37.5" x14ac:dyDescent="0.3">
      <c r="A682" s="33" t="s">
        <v>39</v>
      </c>
      <c r="B682" s="11" t="s">
        <v>404</v>
      </c>
      <c r="C682" s="10" t="s">
        <v>21</v>
      </c>
      <c r="D682" s="10" t="s">
        <v>67</v>
      </c>
      <c r="E682" s="11" t="s">
        <v>405</v>
      </c>
      <c r="F682" s="10" t="s">
        <v>26</v>
      </c>
      <c r="G682" s="11" t="s">
        <v>16</v>
      </c>
      <c r="H682" s="10" t="s">
        <v>30</v>
      </c>
      <c r="I682" s="11" t="s">
        <v>19</v>
      </c>
      <c r="J682" s="152">
        <f>J683</f>
        <v>2191.8200000000002</v>
      </c>
      <c r="K682" s="152">
        <f>K683</f>
        <v>2191.8200000000002</v>
      </c>
      <c r="L682" s="152">
        <f>L683</f>
        <v>463.17</v>
      </c>
      <c r="M682" s="203">
        <f t="shared" si="82"/>
        <v>21.131753519905828</v>
      </c>
    </row>
    <row r="683" spans="1:13" ht="75" x14ac:dyDescent="0.3">
      <c r="A683" s="33" t="s">
        <v>34</v>
      </c>
      <c r="B683" s="11" t="s">
        <v>404</v>
      </c>
      <c r="C683" s="10" t="s">
        <v>21</v>
      </c>
      <c r="D683" s="10" t="s">
        <v>67</v>
      </c>
      <c r="E683" s="11" t="s">
        <v>405</v>
      </c>
      <c r="F683" s="10" t="s">
        <v>26</v>
      </c>
      <c r="G683" s="11" t="s">
        <v>16</v>
      </c>
      <c r="H683" s="10" t="s">
        <v>30</v>
      </c>
      <c r="I683" s="11" t="s">
        <v>29</v>
      </c>
      <c r="J683" s="152">
        <v>2191.8200000000002</v>
      </c>
      <c r="K683" s="152">
        <v>2191.8200000000002</v>
      </c>
      <c r="L683" s="152">
        <v>463.17</v>
      </c>
      <c r="M683" s="203">
        <f t="shared" si="82"/>
        <v>21.131753519905828</v>
      </c>
    </row>
    <row r="684" spans="1:13" ht="50.25" x14ac:dyDescent="0.3">
      <c r="A684" s="76" t="s">
        <v>355</v>
      </c>
      <c r="B684" s="8" t="s">
        <v>225</v>
      </c>
      <c r="C684" s="7" t="s">
        <v>16</v>
      </c>
      <c r="D684" s="7" t="s">
        <v>16</v>
      </c>
      <c r="E684" s="8" t="s">
        <v>16</v>
      </c>
      <c r="F684" s="7" t="s">
        <v>17</v>
      </c>
      <c r="G684" s="8" t="s">
        <v>16</v>
      </c>
      <c r="H684" s="7" t="s">
        <v>18</v>
      </c>
      <c r="I684" s="8" t="s">
        <v>19</v>
      </c>
      <c r="J684" s="173">
        <f>J685+J711+J721+J695</f>
        <v>5732.2999999999993</v>
      </c>
      <c r="K684" s="173">
        <f>K685+K711+K721+K695</f>
        <v>6964.41</v>
      </c>
      <c r="L684" s="173">
        <f>L685+L711+L721+L695</f>
        <v>1015.78</v>
      </c>
      <c r="M684" s="202">
        <f t="shared" si="82"/>
        <v>14.585298682874786</v>
      </c>
    </row>
    <row r="685" spans="1:13" x14ac:dyDescent="0.3">
      <c r="A685" s="48" t="s">
        <v>20</v>
      </c>
      <c r="B685" s="8" t="s">
        <v>225</v>
      </c>
      <c r="C685" s="7" t="s">
        <v>21</v>
      </c>
      <c r="D685" s="7" t="s">
        <v>16</v>
      </c>
      <c r="E685" s="8" t="s">
        <v>16</v>
      </c>
      <c r="F685" s="7" t="s">
        <v>17</v>
      </c>
      <c r="G685" s="8" t="s">
        <v>16</v>
      </c>
      <c r="H685" s="7" t="s">
        <v>18</v>
      </c>
      <c r="I685" s="8" t="s">
        <v>19</v>
      </c>
      <c r="J685" s="173">
        <f t="shared" ref="J685:L687" si="85">J686</f>
        <v>3461.8999999999996</v>
      </c>
      <c r="K685" s="173">
        <f t="shared" si="85"/>
        <v>3461.8999999999996</v>
      </c>
      <c r="L685" s="173">
        <f t="shared" si="85"/>
        <v>655.92000000000007</v>
      </c>
      <c r="M685" s="202">
        <f t="shared" si="82"/>
        <v>18.946821109795202</v>
      </c>
    </row>
    <row r="686" spans="1:13" ht="56.25" x14ac:dyDescent="0.3">
      <c r="A686" s="33" t="s">
        <v>46</v>
      </c>
      <c r="B686" s="11" t="s">
        <v>225</v>
      </c>
      <c r="C686" s="9" t="s">
        <v>43</v>
      </c>
      <c r="D686" s="11" t="s">
        <v>54</v>
      </c>
      <c r="E686" s="14" t="s">
        <v>16</v>
      </c>
      <c r="F686" s="11" t="s">
        <v>17</v>
      </c>
      <c r="G686" s="11" t="s">
        <v>16</v>
      </c>
      <c r="H686" s="10" t="s">
        <v>18</v>
      </c>
      <c r="I686" s="11" t="s">
        <v>19</v>
      </c>
      <c r="J686" s="152">
        <f t="shared" si="85"/>
        <v>3461.8999999999996</v>
      </c>
      <c r="K686" s="152">
        <f t="shared" si="85"/>
        <v>3461.8999999999996</v>
      </c>
      <c r="L686" s="152">
        <f t="shared" si="85"/>
        <v>655.92000000000007</v>
      </c>
      <c r="M686" s="203">
        <f t="shared" si="82"/>
        <v>18.946821109795202</v>
      </c>
    </row>
    <row r="687" spans="1:13" ht="37.5" x14ac:dyDescent="0.3">
      <c r="A687" s="33" t="s">
        <v>48</v>
      </c>
      <c r="B687" s="11" t="s">
        <v>225</v>
      </c>
      <c r="C687" s="9" t="s">
        <v>43</v>
      </c>
      <c r="D687" s="11" t="s">
        <v>54</v>
      </c>
      <c r="E687" s="11" t="s">
        <v>45</v>
      </c>
      <c r="F687" s="11" t="s">
        <v>17</v>
      </c>
      <c r="G687" s="11" t="s">
        <v>16</v>
      </c>
      <c r="H687" s="10" t="s">
        <v>18</v>
      </c>
      <c r="I687" s="11" t="s">
        <v>19</v>
      </c>
      <c r="J687" s="152">
        <f t="shared" si="85"/>
        <v>3461.8999999999996</v>
      </c>
      <c r="K687" s="152">
        <f t="shared" si="85"/>
        <v>3461.8999999999996</v>
      </c>
      <c r="L687" s="152">
        <f t="shared" si="85"/>
        <v>655.92000000000007</v>
      </c>
      <c r="M687" s="203">
        <f t="shared" si="82"/>
        <v>18.946821109795202</v>
      </c>
    </row>
    <row r="688" spans="1:13" ht="37.5" x14ac:dyDescent="0.3">
      <c r="A688" s="33" t="s">
        <v>49</v>
      </c>
      <c r="B688" s="11" t="s">
        <v>225</v>
      </c>
      <c r="C688" s="9" t="s">
        <v>43</v>
      </c>
      <c r="D688" s="11" t="s">
        <v>54</v>
      </c>
      <c r="E688" s="9">
        <v>51</v>
      </c>
      <c r="F688" s="9">
        <v>2</v>
      </c>
      <c r="G688" s="11" t="s">
        <v>16</v>
      </c>
      <c r="H688" s="10" t="s">
        <v>18</v>
      </c>
      <c r="I688" s="11" t="s">
        <v>19</v>
      </c>
      <c r="J688" s="152">
        <f>J689+J693</f>
        <v>3461.8999999999996</v>
      </c>
      <c r="K688" s="152">
        <f>K689+K693</f>
        <v>3461.8999999999996</v>
      </c>
      <c r="L688" s="152">
        <f>L689+L693</f>
        <v>655.92000000000007</v>
      </c>
      <c r="M688" s="203">
        <f t="shared" si="82"/>
        <v>18.946821109795202</v>
      </c>
    </row>
    <row r="689" spans="1:13" ht="37.5" x14ac:dyDescent="0.3">
      <c r="A689" s="33" t="s">
        <v>33</v>
      </c>
      <c r="B689" s="11" t="s">
        <v>225</v>
      </c>
      <c r="C689" s="9" t="s">
        <v>43</v>
      </c>
      <c r="D689" s="11" t="s">
        <v>54</v>
      </c>
      <c r="E689" s="9">
        <v>51</v>
      </c>
      <c r="F689" s="9">
        <v>2</v>
      </c>
      <c r="G689" s="11" t="s">
        <v>16</v>
      </c>
      <c r="H689" s="10" t="s">
        <v>28</v>
      </c>
      <c r="I689" s="11" t="s">
        <v>19</v>
      </c>
      <c r="J689" s="152">
        <f>J690+J691+J692</f>
        <v>805.7</v>
      </c>
      <c r="K689" s="152">
        <f>K690+K691+K692</f>
        <v>805.7</v>
      </c>
      <c r="L689" s="152">
        <f>L690+L691+L692</f>
        <v>115.1</v>
      </c>
      <c r="M689" s="203">
        <f t="shared" si="82"/>
        <v>14.285714285714285</v>
      </c>
    </row>
    <row r="690" spans="1:13" ht="75" x14ac:dyDescent="0.3">
      <c r="A690" s="33" t="s">
        <v>34</v>
      </c>
      <c r="B690" s="11" t="s">
        <v>225</v>
      </c>
      <c r="C690" s="10" t="s">
        <v>21</v>
      </c>
      <c r="D690" s="11" t="s">
        <v>54</v>
      </c>
      <c r="E690" s="9">
        <v>51</v>
      </c>
      <c r="F690" s="9">
        <v>2</v>
      </c>
      <c r="G690" s="11" t="s">
        <v>16</v>
      </c>
      <c r="H690" s="10" t="s">
        <v>28</v>
      </c>
      <c r="I690" s="11" t="s">
        <v>29</v>
      </c>
      <c r="J690" s="152">
        <v>60.94</v>
      </c>
      <c r="K690" s="152">
        <v>60.94</v>
      </c>
      <c r="L690" s="152">
        <v>0</v>
      </c>
      <c r="M690" s="203">
        <f t="shared" si="82"/>
        <v>0</v>
      </c>
    </row>
    <row r="691" spans="1:13" ht="37.5" x14ac:dyDescent="0.3">
      <c r="A691" s="33" t="s">
        <v>35</v>
      </c>
      <c r="B691" s="11" t="s">
        <v>225</v>
      </c>
      <c r="C691" s="10" t="s">
        <v>21</v>
      </c>
      <c r="D691" s="11" t="s">
        <v>54</v>
      </c>
      <c r="E691" s="9">
        <v>51</v>
      </c>
      <c r="F691" s="9">
        <v>2</v>
      </c>
      <c r="G691" s="11" t="s">
        <v>16</v>
      </c>
      <c r="H691" s="10" t="s">
        <v>28</v>
      </c>
      <c r="I691" s="11" t="s">
        <v>36</v>
      </c>
      <c r="J691" s="152">
        <v>729.76</v>
      </c>
      <c r="K691" s="152">
        <v>729.76</v>
      </c>
      <c r="L691" s="152">
        <v>115.1</v>
      </c>
      <c r="M691" s="203">
        <f t="shared" si="82"/>
        <v>15.772308704231527</v>
      </c>
    </row>
    <row r="692" spans="1:13" x14ac:dyDescent="0.3">
      <c r="A692" s="48" t="s">
        <v>37</v>
      </c>
      <c r="B692" s="11" t="s">
        <v>225</v>
      </c>
      <c r="C692" s="10" t="s">
        <v>21</v>
      </c>
      <c r="D692" s="11" t="s">
        <v>54</v>
      </c>
      <c r="E692" s="9">
        <v>51</v>
      </c>
      <c r="F692" s="9">
        <v>2</v>
      </c>
      <c r="G692" s="11" t="s">
        <v>16</v>
      </c>
      <c r="H692" s="10" t="s">
        <v>28</v>
      </c>
      <c r="I692" s="11" t="s">
        <v>38</v>
      </c>
      <c r="J692" s="152">
        <v>15</v>
      </c>
      <c r="K692" s="152">
        <v>15</v>
      </c>
      <c r="L692" s="152">
        <v>0</v>
      </c>
      <c r="M692" s="203">
        <f t="shared" si="82"/>
        <v>0</v>
      </c>
    </row>
    <row r="693" spans="1:13" ht="37.5" x14ac:dyDescent="0.3">
      <c r="A693" s="33" t="s">
        <v>39</v>
      </c>
      <c r="B693" s="11" t="s">
        <v>225</v>
      </c>
      <c r="C693" s="9" t="s">
        <v>43</v>
      </c>
      <c r="D693" s="11" t="s">
        <v>54</v>
      </c>
      <c r="E693" s="9">
        <v>51</v>
      </c>
      <c r="F693" s="9">
        <v>2</v>
      </c>
      <c r="G693" s="11" t="s">
        <v>16</v>
      </c>
      <c r="H693" s="10" t="s">
        <v>30</v>
      </c>
      <c r="I693" s="11" t="s">
        <v>19</v>
      </c>
      <c r="J693" s="152">
        <f>J694</f>
        <v>2656.2</v>
      </c>
      <c r="K693" s="152">
        <f>K694</f>
        <v>2656.2</v>
      </c>
      <c r="L693" s="152">
        <f>L694</f>
        <v>540.82000000000005</v>
      </c>
      <c r="M693" s="203">
        <f t="shared" si="82"/>
        <v>20.360665612529179</v>
      </c>
    </row>
    <row r="694" spans="1:13" ht="75" x14ac:dyDescent="0.3">
      <c r="A694" s="33" t="s">
        <v>34</v>
      </c>
      <c r="B694" s="11" t="s">
        <v>225</v>
      </c>
      <c r="C694" s="10" t="s">
        <v>21</v>
      </c>
      <c r="D694" s="11" t="s">
        <v>54</v>
      </c>
      <c r="E694" s="9">
        <v>51</v>
      </c>
      <c r="F694" s="9">
        <v>2</v>
      </c>
      <c r="G694" s="11" t="s">
        <v>16</v>
      </c>
      <c r="H694" s="10" t="s">
        <v>30</v>
      </c>
      <c r="I694" s="11" t="s">
        <v>29</v>
      </c>
      <c r="J694" s="152">
        <v>2656.2</v>
      </c>
      <c r="K694" s="152">
        <v>2656.2</v>
      </c>
      <c r="L694" s="152">
        <v>540.82000000000005</v>
      </c>
      <c r="M694" s="203">
        <f t="shared" si="82"/>
        <v>20.360665612529179</v>
      </c>
    </row>
    <row r="695" spans="1:13" x14ac:dyDescent="0.3">
      <c r="A695" s="34" t="s">
        <v>40</v>
      </c>
      <c r="B695" s="6">
        <v>670</v>
      </c>
      <c r="C695" s="6" t="s">
        <v>43</v>
      </c>
      <c r="D695" s="8">
        <v>13</v>
      </c>
      <c r="E695" s="8" t="s">
        <v>16</v>
      </c>
      <c r="F695" s="8" t="s">
        <v>17</v>
      </c>
      <c r="G695" s="8" t="s">
        <v>16</v>
      </c>
      <c r="H695" s="7" t="s">
        <v>18</v>
      </c>
      <c r="I695" s="8" t="s">
        <v>19</v>
      </c>
      <c r="J695" s="173">
        <f>J700+J696+J709+J705</f>
        <v>149</v>
      </c>
      <c r="K695" s="173">
        <f>K700+K696+K709+K705</f>
        <v>149</v>
      </c>
      <c r="L695" s="173">
        <f>L700+L696+L709+L705</f>
        <v>2.4</v>
      </c>
      <c r="M695" s="202">
        <f t="shared" si="82"/>
        <v>1.6107382550335569</v>
      </c>
    </row>
    <row r="696" spans="1:13" ht="37.5" x14ac:dyDescent="0.3">
      <c r="A696" s="33" t="s">
        <v>48</v>
      </c>
      <c r="B696" s="9">
        <v>670</v>
      </c>
      <c r="C696" s="14" t="s">
        <v>21</v>
      </c>
      <c r="D696" s="11">
        <v>13</v>
      </c>
      <c r="E696" s="11" t="s">
        <v>45</v>
      </c>
      <c r="F696" s="11" t="s">
        <v>17</v>
      </c>
      <c r="G696" s="11" t="s">
        <v>16</v>
      </c>
      <c r="H696" s="10" t="s">
        <v>18</v>
      </c>
      <c r="I696" s="11" t="s">
        <v>19</v>
      </c>
      <c r="J696" s="152">
        <f t="shared" ref="J696:L698" si="86">J697</f>
        <v>40</v>
      </c>
      <c r="K696" s="152">
        <f t="shared" si="86"/>
        <v>40</v>
      </c>
      <c r="L696" s="152">
        <f t="shared" si="86"/>
        <v>2.4</v>
      </c>
      <c r="M696" s="203">
        <f t="shared" si="82"/>
        <v>6</v>
      </c>
    </row>
    <row r="697" spans="1:13" ht="37.5" x14ac:dyDescent="0.3">
      <c r="A697" s="33" t="s">
        <v>62</v>
      </c>
      <c r="B697" s="9">
        <v>670</v>
      </c>
      <c r="C697" s="14" t="s">
        <v>21</v>
      </c>
      <c r="D697" s="11">
        <v>13</v>
      </c>
      <c r="E697" s="11" t="s">
        <v>45</v>
      </c>
      <c r="F697" s="11" t="s">
        <v>11</v>
      </c>
      <c r="G697" s="11" t="s">
        <v>16</v>
      </c>
      <c r="H697" s="10" t="s">
        <v>18</v>
      </c>
      <c r="I697" s="11" t="s">
        <v>19</v>
      </c>
      <c r="J697" s="152">
        <f t="shared" si="86"/>
        <v>40</v>
      </c>
      <c r="K697" s="152">
        <f t="shared" si="86"/>
        <v>40</v>
      </c>
      <c r="L697" s="152">
        <f t="shared" si="86"/>
        <v>2.4</v>
      </c>
      <c r="M697" s="203">
        <f t="shared" si="82"/>
        <v>6</v>
      </c>
    </row>
    <row r="698" spans="1:13" x14ac:dyDescent="0.3">
      <c r="A698" s="39" t="s">
        <v>65</v>
      </c>
      <c r="B698" s="9">
        <v>670</v>
      </c>
      <c r="C698" s="14" t="s">
        <v>21</v>
      </c>
      <c r="D698" s="14">
        <v>13</v>
      </c>
      <c r="E698" s="9">
        <v>51</v>
      </c>
      <c r="F698" s="9">
        <v>5</v>
      </c>
      <c r="G698" s="11" t="s">
        <v>16</v>
      </c>
      <c r="H698" s="10" t="s">
        <v>66</v>
      </c>
      <c r="I698" s="11" t="s">
        <v>19</v>
      </c>
      <c r="J698" s="152">
        <f t="shared" si="86"/>
        <v>40</v>
      </c>
      <c r="K698" s="152">
        <f t="shared" si="86"/>
        <v>40</v>
      </c>
      <c r="L698" s="152">
        <f t="shared" si="86"/>
        <v>2.4</v>
      </c>
      <c r="M698" s="203">
        <f t="shared" si="82"/>
        <v>6</v>
      </c>
    </row>
    <row r="699" spans="1:13" ht="37.5" x14ac:dyDescent="0.3">
      <c r="A699" s="33" t="s">
        <v>35</v>
      </c>
      <c r="B699" s="9">
        <v>670</v>
      </c>
      <c r="C699" s="10" t="s">
        <v>21</v>
      </c>
      <c r="D699" s="14">
        <v>13</v>
      </c>
      <c r="E699" s="9">
        <v>51</v>
      </c>
      <c r="F699" s="9">
        <v>5</v>
      </c>
      <c r="G699" s="11" t="s">
        <v>16</v>
      </c>
      <c r="H699" s="10" t="s">
        <v>66</v>
      </c>
      <c r="I699" s="11" t="s">
        <v>36</v>
      </c>
      <c r="J699" s="152">
        <v>40</v>
      </c>
      <c r="K699" s="152">
        <v>40</v>
      </c>
      <c r="L699" s="152">
        <v>2.4</v>
      </c>
      <c r="M699" s="203">
        <f t="shared" si="82"/>
        <v>6</v>
      </c>
    </row>
    <row r="700" spans="1:13" ht="75" x14ac:dyDescent="0.3">
      <c r="A700" s="50" t="s">
        <v>321</v>
      </c>
      <c r="B700" s="8" t="s">
        <v>225</v>
      </c>
      <c r="C700" s="6" t="s">
        <v>43</v>
      </c>
      <c r="D700" s="8">
        <v>13</v>
      </c>
      <c r="E700" s="8" t="s">
        <v>253</v>
      </c>
      <c r="F700" s="8" t="s">
        <v>17</v>
      </c>
      <c r="G700" s="8" t="s">
        <v>16</v>
      </c>
      <c r="H700" s="7" t="s">
        <v>18</v>
      </c>
      <c r="I700" s="8" t="s">
        <v>19</v>
      </c>
      <c r="J700" s="173">
        <f>J703</f>
        <v>99</v>
      </c>
      <c r="K700" s="173">
        <f>K703</f>
        <v>0</v>
      </c>
      <c r="L700" s="173">
        <f>L703</f>
        <v>0</v>
      </c>
      <c r="M700" s="202">
        <v>0</v>
      </c>
    </row>
    <row r="701" spans="1:13" ht="75" x14ac:dyDescent="0.3">
      <c r="A701" s="48" t="s">
        <v>479</v>
      </c>
      <c r="B701" s="11" t="s">
        <v>225</v>
      </c>
      <c r="C701" s="10" t="s">
        <v>21</v>
      </c>
      <c r="D701" s="14">
        <v>13</v>
      </c>
      <c r="E701" s="11" t="s">
        <v>253</v>
      </c>
      <c r="F701" s="11" t="s">
        <v>26</v>
      </c>
      <c r="G701" s="11" t="s">
        <v>16</v>
      </c>
      <c r="H701" s="10" t="s">
        <v>18</v>
      </c>
      <c r="I701" s="11" t="s">
        <v>19</v>
      </c>
      <c r="J701" s="152">
        <f t="shared" ref="J701:L703" si="87">J702</f>
        <v>99</v>
      </c>
      <c r="K701" s="152">
        <f t="shared" si="87"/>
        <v>0</v>
      </c>
      <c r="L701" s="152">
        <f t="shared" si="87"/>
        <v>0</v>
      </c>
      <c r="M701" s="203">
        <v>0</v>
      </c>
    </row>
    <row r="702" spans="1:13" ht="56.25" x14ac:dyDescent="0.3">
      <c r="A702" s="48" t="s">
        <v>493</v>
      </c>
      <c r="B702" s="11" t="s">
        <v>225</v>
      </c>
      <c r="C702" s="10" t="s">
        <v>21</v>
      </c>
      <c r="D702" s="14">
        <v>13</v>
      </c>
      <c r="E702" s="11" t="s">
        <v>253</v>
      </c>
      <c r="F702" s="11" t="s">
        <v>26</v>
      </c>
      <c r="G702" s="11" t="s">
        <v>70</v>
      </c>
      <c r="H702" s="10" t="s">
        <v>18</v>
      </c>
      <c r="I702" s="11" t="s">
        <v>19</v>
      </c>
      <c r="J702" s="152">
        <f t="shared" si="87"/>
        <v>99</v>
      </c>
      <c r="K702" s="152">
        <f t="shared" si="87"/>
        <v>0</v>
      </c>
      <c r="L702" s="152">
        <f t="shared" si="87"/>
        <v>0</v>
      </c>
      <c r="M702" s="203">
        <v>0</v>
      </c>
    </row>
    <row r="703" spans="1:13" ht="56.25" x14ac:dyDescent="0.3">
      <c r="A703" s="48" t="s">
        <v>494</v>
      </c>
      <c r="B703" s="11" t="s">
        <v>225</v>
      </c>
      <c r="C703" s="10" t="s">
        <v>21</v>
      </c>
      <c r="D703" s="14">
        <v>13</v>
      </c>
      <c r="E703" s="11" t="s">
        <v>253</v>
      </c>
      <c r="F703" s="11" t="s">
        <v>26</v>
      </c>
      <c r="G703" s="11" t="s">
        <v>70</v>
      </c>
      <c r="H703" s="10" t="s">
        <v>492</v>
      </c>
      <c r="I703" s="11" t="s">
        <v>19</v>
      </c>
      <c r="J703" s="152">
        <f t="shared" si="87"/>
        <v>99</v>
      </c>
      <c r="K703" s="152">
        <f t="shared" si="87"/>
        <v>0</v>
      </c>
      <c r="L703" s="152">
        <f t="shared" si="87"/>
        <v>0</v>
      </c>
      <c r="M703" s="203">
        <v>0</v>
      </c>
    </row>
    <row r="704" spans="1:13" ht="37.5" x14ac:dyDescent="0.3">
      <c r="A704" s="33" t="s">
        <v>35</v>
      </c>
      <c r="B704" s="11" t="s">
        <v>225</v>
      </c>
      <c r="C704" s="10" t="s">
        <v>21</v>
      </c>
      <c r="D704" s="14">
        <v>13</v>
      </c>
      <c r="E704" s="11" t="s">
        <v>253</v>
      </c>
      <c r="F704" s="11" t="s">
        <v>26</v>
      </c>
      <c r="G704" s="11" t="s">
        <v>70</v>
      </c>
      <c r="H704" s="10" t="s">
        <v>492</v>
      </c>
      <c r="I704" s="11" t="s">
        <v>36</v>
      </c>
      <c r="J704" s="152">
        <v>99</v>
      </c>
      <c r="K704" s="152">
        <v>0</v>
      </c>
      <c r="L704" s="152">
        <v>0</v>
      </c>
      <c r="M704" s="203">
        <v>0</v>
      </c>
    </row>
    <row r="705" spans="1:13" ht="56.25" x14ac:dyDescent="0.3">
      <c r="A705" s="33" t="s">
        <v>922</v>
      </c>
      <c r="B705" s="11" t="s">
        <v>225</v>
      </c>
      <c r="C705" s="10" t="s">
        <v>21</v>
      </c>
      <c r="D705" s="14">
        <v>13</v>
      </c>
      <c r="E705" s="11" t="s">
        <v>88</v>
      </c>
      <c r="F705" s="10" t="s">
        <v>17</v>
      </c>
      <c r="G705" s="11" t="s">
        <v>16</v>
      </c>
      <c r="H705" s="10" t="s">
        <v>18</v>
      </c>
      <c r="I705" s="11" t="s">
        <v>19</v>
      </c>
      <c r="J705" s="152">
        <f t="shared" ref="J705:L707" si="88">J706</f>
        <v>0</v>
      </c>
      <c r="K705" s="152">
        <f t="shared" si="88"/>
        <v>99</v>
      </c>
      <c r="L705" s="152">
        <f t="shared" si="88"/>
        <v>0</v>
      </c>
      <c r="M705" s="203">
        <f t="shared" si="82"/>
        <v>0</v>
      </c>
    </row>
    <row r="706" spans="1:13" ht="56.25" x14ac:dyDescent="0.3">
      <c r="A706" s="33" t="s">
        <v>921</v>
      </c>
      <c r="B706" s="11" t="s">
        <v>225</v>
      </c>
      <c r="C706" s="10" t="s">
        <v>21</v>
      </c>
      <c r="D706" s="14">
        <v>13</v>
      </c>
      <c r="E706" s="11" t="s">
        <v>88</v>
      </c>
      <c r="F706" s="10" t="s">
        <v>17</v>
      </c>
      <c r="G706" s="11" t="s">
        <v>21</v>
      </c>
      <c r="H706" s="10" t="s">
        <v>18</v>
      </c>
      <c r="I706" s="11" t="s">
        <v>19</v>
      </c>
      <c r="J706" s="152">
        <f t="shared" si="88"/>
        <v>0</v>
      </c>
      <c r="K706" s="152">
        <f t="shared" si="88"/>
        <v>99</v>
      </c>
      <c r="L706" s="152">
        <f t="shared" si="88"/>
        <v>0</v>
      </c>
      <c r="M706" s="203">
        <f t="shared" si="82"/>
        <v>0</v>
      </c>
    </row>
    <row r="707" spans="1:13" ht="56.25" x14ac:dyDescent="0.3">
      <c r="A707" s="33" t="s">
        <v>494</v>
      </c>
      <c r="B707" s="11" t="s">
        <v>225</v>
      </c>
      <c r="C707" s="10" t="s">
        <v>21</v>
      </c>
      <c r="D707" s="14">
        <v>13</v>
      </c>
      <c r="E707" s="11" t="s">
        <v>88</v>
      </c>
      <c r="F707" s="10" t="s">
        <v>17</v>
      </c>
      <c r="G707" s="11" t="s">
        <v>21</v>
      </c>
      <c r="H707" s="10" t="s">
        <v>492</v>
      </c>
      <c r="I707" s="11" t="s">
        <v>19</v>
      </c>
      <c r="J707" s="152">
        <f t="shared" si="88"/>
        <v>0</v>
      </c>
      <c r="K707" s="152">
        <f t="shared" si="88"/>
        <v>99</v>
      </c>
      <c r="L707" s="152">
        <f t="shared" si="88"/>
        <v>0</v>
      </c>
      <c r="M707" s="203">
        <f t="shared" si="82"/>
        <v>0</v>
      </c>
    </row>
    <row r="708" spans="1:13" ht="37.5" x14ac:dyDescent="0.3">
      <c r="A708" s="33" t="s">
        <v>35</v>
      </c>
      <c r="B708" s="11" t="s">
        <v>225</v>
      </c>
      <c r="C708" s="10" t="s">
        <v>21</v>
      </c>
      <c r="D708" s="14">
        <v>13</v>
      </c>
      <c r="E708" s="11" t="s">
        <v>88</v>
      </c>
      <c r="F708" s="10" t="s">
        <v>17</v>
      </c>
      <c r="G708" s="11" t="s">
        <v>21</v>
      </c>
      <c r="H708" s="10" t="s">
        <v>492</v>
      </c>
      <c r="I708" s="11" t="s">
        <v>36</v>
      </c>
      <c r="J708" s="152">
        <v>0</v>
      </c>
      <c r="K708" s="152">
        <v>99</v>
      </c>
      <c r="L708" s="152">
        <v>0</v>
      </c>
      <c r="M708" s="203">
        <f t="shared" si="82"/>
        <v>0</v>
      </c>
    </row>
    <row r="709" spans="1:13" ht="56.25" x14ac:dyDescent="0.3">
      <c r="A709" s="33" t="s">
        <v>370</v>
      </c>
      <c r="B709" s="11" t="s">
        <v>225</v>
      </c>
      <c r="C709" s="10" t="s">
        <v>21</v>
      </c>
      <c r="D709" s="10" t="s">
        <v>74</v>
      </c>
      <c r="E709" s="11" t="s">
        <v>368</v>
      </c>
      <c r="F709" s="10" t="s">
        <v>85</v>
      </c>
      <c r="G709" s="11" t="s">
        <v>16</v>
      </c>
      <c r="H709" s="10" t="s">
        <v>18</v>
      </c>
      <c r="I709" s="11" t="s">
        <v>19</v>
      </c>
      <c r="J709" s="152">
        <f>J710</f>
        <v>10</v>
      </c>
      <c r="K709" s="152">
        <f>K710</f>
        <v>10</v>
      </c>
      <c r="L709" s="152">
        <f>L710</f>
        <v>0</v>
      </c>
      <c r="M709" s="203">
        <f t="shared" si="82"/>
        <v>0</v>
      </c>
    </row>
    <row r="710" spans="1:13" ht="37.5" x14ac:dyDescent="0.3">
      <c r="A710" s="33" t="s">
        <v>35</v>
      </c>
      <c r="B710" s="11" t="s">
        <v>225</v>
      </c>
      <c r="C710" s="10" t="s">
        <v>21</v>
      </c>
      <c r="D710" s="10" t="s">
        <v>74</v>
      </c>
      <c r="E710" s="11" t="s">
        <v>368</v>
      </c>
      <c r="F710" s="10" t="s">
        <v>85</v>
      </c>
      <c r="G710" s="11" t="s">
        <v>16</v>
      </c>
      <c r="H710" s="10" t="s">
        <v>369</v>
      </c>
      <c r="I710" s="11" t="s">
        <v>36</v>
      </c>
      <c r="J710" s="152">
        <v>10</v>
      </c>
      <c r="K710" s="152">
        <v>10</v>
      </c>
      <c r="L710" s="152">
        <v>0</v>
      </c>
      <c r="M710" s="203">
        <f t="shared" si="82"/>
        <v>0</v>
      </c>
    </row>
    <row r="711" spans="1:13" x14ac:dyDescent="0.3">
      <c r="A711" s="44" t="s">
        <v>77</v>
      </c>
      <c r="B711" s="8" t="s">
        <v>225</v>
      </c>
      <c r="C711" s="6" t="s">
        <v>47</v>
      </c>
      <c r="D711" s="7" t="s">
        <v>16</v>
      </c>
      <c r="E711" s="13" t="s">
        <v>16</v>
      </c>
      <c r="F711" s="8" t="s">
        <v>17</v>
      </c>
      <c r="G711" s="8" t="s">
        <v>16</v>
      </c>
      <c r="H711" s="7" t="s">
        <v>18</v>
      </c>
      <c r="I711" s="8" t="s">
        <v>19</v>
      </c>
      <c r="J711" s="173">
        <f t="shared" ref="J711:L713" si="89">J712</f>
        <v>724.5</v>
      </c>
      <c r="K711" s="173">
        <f t="shared" si="89"/>
        <v>1355.5</v>
      </c>
      <c r="L711" s="173">
        <f t="shared" si="89"/>
        <v>105.29</v>
      </c>
      <c r="M711" s="202">
        <f t="shared" si="82"/>
        <v>7.7676134267797865</v>
      </c>
    </row>
    <row r="712" spans="1:13" x14ac:dyDescent="0.3">
      <c r="A712" s="33" t="s">
        <v>78</v>
      </c>
      <c r="B712" s="11" t="s">
        <v>225</v>
      </c>
      <c r="C712" s="9" t="s">
        <v>47</v>
      </c>
      <c r="D712" s="11" t="s">
        <v>100</v>
      </c>
      <c r="E712" s="14" t="s">
        <v>16</v>
      </c>
      <c r="F712" s="11" t="s">
        <v>17</v>
      </c>
      <c r="G712" s="11" t="s">
        <v>16</v>
      </c>
      <c r="H712" s="10" t="s">
        <v>18</v>
      </c>
      <c r="I712" s="11" t="s">
        <v>19</v>
      </c>
      <c r="J712" s="152">
        <f t="shared" si="89"/>
        <v>724.5</v>
      </c>
      <c r="K712" s="152">
        <f t="shared" si="89"/>
        <v>1355.5</v>
      </c>
      <c r="L712" s="152">
        <f t="shared" si="89"/>
        <v>105.29</v>
      </c>
      <c r="M712" s="203">
        <f t="shared" si="82"/>
        <v>7.7676134267797865</v>
      </c>
    </row>
    <row r="713" spans="1:13" ht="75" x14ac:dyDescent="0.3">
      <c r="A713" s="42" t="s">
        <v>294</v>
      </c>
      <c r="B713" s="11" t="s">
        <v>225</v>
      </c>
      <c r="C713" s="9" t="s">
        <v>47</v>
      </c>
      <c r="D713" s="11" t="s">
        <v>100</v>
      </c>
      <c r="E713" s="14" t="s">
        <v>54</v>
      </c>
      <c r="F713" s="11" t="s">
        <v>17</v>
      </c>
      <c r="G713" s="11" t="s">
        <v>16</v>
      </c>
      <c r="H713" s="10" t="s">
        <v>18</v>
      </c>
      <c r="I713" s="11" t="s">
        <v>19</v>
      </c>
      <c r="J713" s="152">
        <f t="shared" si="89"/>
        <v>724.5</v>
      </c>
      <c r="K713" s="152">
        <f t="shared" si="89"/>
        <v>1355.5</v>
      </c>
      <c r="L713" s="152">
        <f t="shared" si="89"/>
        <v>105.29</v>
      </c>
      <c r="M713" s="203">
        <f t="shared" si="82"/>
        <v>7.7676134267797865</v>
      </c>
    </row>
    <row r="714" spans="1:13" ht="37.5" x14ac:dyDescent="0.3">
      <c r="A714" s="42" t="s">
        <v>263</v>
      </c>
      <c r="B714" s="11" t="s">
        <v>225</v>
      </c>
      <c r="C714" s="9" t="s">
        <v>47</v>
      </c>
      <c r="D714" s="11" t="s">
        <v>100</v>
      </c>
      <c r="E714" s="14" t="s">
        <v>54</v>
      </c>
      <c r="F714" s="11" t="s">
        <v>9</v>
      </c>
      <c r="G714" s="11" t="s">
        <v>16</v>
      </c>
      <c r="H714" s="10" t="s">
        <v>18</v>
      </c>
      <c r="I714" s="11" t="s">
        <v>19</v>
      </c>
      <c r="J714" s="152">
        <f>J715+J718</f>
        <v>724.5</v>
      </c>
      <c r="K714" s="152">
        <f>K715+K718</f>
        <v>1355.5</v>
      </c>
      <c r="L714" s="152">
        <f>L715+L718</f>
        <v>105.29</v>
      </c>
      <c r="M714" s="203">
        <f t="shared" si="82"/>
        <v>7.7676134267797865</v>
      </c>
    </row>
    <row r="715" spans="1:13" ht="37.5" x14ac:dyDescent="0.3">
      <c r="A715" s="42" t="s">
        <v>315</v>
      </c>
      <c r="B715" s="11" t="s">
        <v>225</v>
      </c>
      <c r="C715" s="9" t="s">
        <v>47</v>
      </c>
      <c r="D715" s="11" t="s">
        <v>100</v>
      </c>
      <c r="E715" s="14" t="s">
        <v>54</v>
      </c>
      <c r="F715" s="11" t="s">
        <v>9</v>
      </c>
      <c r="G715" s="11" t="s">
        <v>21</v>
      </c>
      <c r="H715" s="10" t="s">
        <v>18</v>
      </c>
      <c r="I715" s="11" t="s">
        <v>19</v>
      </c>
      <c r="J715" s="152">
        <f t="shared" ref="J715:L716" si="90">J716</f>
        <v>429.7</v>
      </c>
      <c r="K715" s="152">
        <f t="shared" si="90"/>
        <v>429.7</v>
      </c>
      <c r="L715" s="152">
        <f t="shared" si="90"/>
        <v>49.09</v>
      </c>
      <c r="M715" s="203">
        <f t="shared" si="82"/>
        <v>11.42424947637887</v>
      </c>
    </row>
    <row r="716" spans="1:13" ht="37.5" x14ac:dyDescent="0.3">
      <c r="A716" s="33" t="s">
        <v>290</v>
      </c>
      <c r="B716" s="11" t="s">
        <v>225</v>
      </c>
      <c r="C716" s="9" t="s">
        <v>47</v>
      </c>
      <c r="D716" s="11" t="s">
        <v>100</v>
      </c>
      <c r="E716" s="14" t="s">
        <v>54</v>
      </c>
      <c r="F716" s="11" t="s">
        <v>9</v>
      </c>
      <c r="G716" s="11" t="s">
        <v>21</v>
      </c>
      <c r="H716" s="10" t="s">
        <v>238</v>
      </c>
      <c r="I716" s="11" t="s">
        <v>19</v>
      </c>
      <c r="J716" s="152">
        <f t="shared" si="90"/>
        <v>429.7</v>
      </c>
      <c r="K716" s="152">
        <f t="shared" si="90"/>
        <v>429.7</v>
      </c>
      <c r="L716" s="152">
        <f t="shared" si="90"/>
        <v>49.09</v>
      </c>
      <c r="M716" s="203">
        <f t="shared" si="82"/>
        <v>11.42424947637887</v>
      </c>
    </row>
    <row r="717" spans="1:13" ht="37.5" x14ac:dyDescent="0.3">
      <c r="A717" s="33" t="s">
        <v>35</v>
      </c>
      <c r="B717" s="11" t="s">
        <v>225</v>
      </c>
      <c r="C717" s="10" t="s">
        <v>54</v>
      </c>
      <c r="D717" s="11" t="s">
        <v>100</v>
      </c>
      <c r="E717" s="14" t="s">
        <v>54</v>
      </c>
      <c r="F717" s="11" t="s">
        <v>9</v>
      </c>
      <c r="G717" s="11" t="s">
        <v>21</v>
      </c>
      <c r="H717" s="10" t="s">
        <v>238</v>
      </c>
      <c r="I717" s="11" t="s">
        <v>36</v>
      </c>
      <c r="J717" s="152">
        <v>429.7</v>
      </c>
      <c r="K717" s="152">
        <v>429.7</v>
      </c>
      <c r="L717" s="152">
        <v>49.09</v>
      </c>
      <c r="M717" s="203">
        <f t="shared" si="82"/>
        <v>11.42424947637887</v>
      </c>
    </row>
    <row r="718" spans="1:13" ht="56.25" x14ac:dyDescent="0.3">
      <c r="A718" s="42" t="s">
        <v>316</v>
      </c>
      <c r="B718" s="11" t="s">
        <v>225</v>
      </c>
      <c r="C718" s="9" t="s">
        <v>47</v>
      </c>
      <c r="D718" s="11" t="s">
        <v>100</v>
      </c>
      <c r="E718" s="14" t="s">
        <v>54</v>
      </c>
      <c r="F718" s="11" t="s">
        <v>9</v>
      </c>
      <c r="G718" s="11" t="s">
        <v>44</v>
      </c>
      <c r="H718" s="10" t="s">
        <v>18</v>
      </c>
      <c r="I718" s="11" t="s">
        <v>19</v>
      </c>
      <c r="J718" s="152">
        <f t="shared" ref="J718:L719" si="91">J719</f>
        <v>294.8</v>
      </c>
      <c r="K718" s="152">
        <f t="shared" si="91"/>
        <v>925.8</v>
      </c>
      <c r="L718" s="152">
        <f t="shared" si="91"/>
        <v>56.2</v>
      </c>
      <c r="M718" s="203">
        <f t="shared" si="82"/>
        <v>6.0704255778785923</v>
      </c>
    </row>
    <row r="719" spans="1:13" ht="37.5" x14ac:dyDescent="0.3">
      <c r="A719" s="33" t="s">
        <v>290</v>
      </c>
      <c r="B719" s="11" t="s">
        <v>225</v>
      </c>
      <c r="C719" s="9" t="s">
        <v>47</v>
      </c>
      <c r="D719" s="11" t="s">
        <v>100</v>
      </c>
      <c r="E719" s="14" t="s">
        <v>54</v>
      </c>
      <c r="F719" s="11" t="s">
        <v>9</v>
      </c>
      <c r="G719" s="11" t="s">
        <v>44</v>
      </c>
      <c r="H719" s="10" t="s">
        <v>238</v>
      </c>
      <c r="I719" s="11" t="s">
        <v>19</v>
      </c>
      <c r="J719" s="152">
        <f t="shared" si="91"/>
        <v>294.8</v>
      </c>
      <c r="K719" s="152">
        <f t="shared" si="91"/>
        <v>925.8</v>
      </c>
      <c r="L719" s="152">
        <f t="shared" si="91"/>
        <v>56.2</v>
      </c>
      <c r="M719" s="203">
        <f t="shared" si="82"/>
        <v>6.0704255778785923</v>
      </c>
    </row>
    <row r="720" spans="1:13" ht="37.5" x14ac:dyDescent="0.3">
      <c r="A720" s="33" t="s">
        <v>35</v>
      </c>
      <c r="B720" s="11" t="s">
        <v>225</v>
      </c>
      <c r="C720" s="10" t="s">
        <v>54</v>
      </c>
      <c r="D720" s="11" t="s">
        <v>100</v>
      </c>
      <c r="E720" s="14" t="s">
        <v>54</v>
      </c>
      <c r="F720" s="11" t="s">
        <v>9</v>
      </c>
      <c r="G720" s="11" t="s">
        <v>44</v>
      </c>
      <c r="H720" s="10" t="s">
        <v>238</v>
      </c>
      <c r="I720" s="11" t="s">
        <v>36</v>
      </c>
      <c r="J720" s="152">
        <v>294.8</v>
      </c>
      <c r="K720" s="152">
        <v>925.8</v>
      </c>
      <c r="L720" s="152">
        <v>56.2</v>
      </c>
      <c r="M720" s="203">
        <f t="shared" si="82"/>
        <v>6.0704255778785923</v>
      </c>
    </row>
    <row r="721" spans="1:13" x14ac:dyDescent="0.3">
      <c r="A721" s="34" t="s">
        <v>89</v>
      </c>
      <c r="B721" s="8" t="s">
        <v>225</v>
      </c>
      <c r="C721" s="7" t="s">
        <v>70</v>
      </c>
      <c r="D721" s="7" t="s">
        <v>16</v>
      </c>
      <c r="E721" s="8" t="s">
        <v>16</v>
      </c>
      <c r="F721" s="8" t="s">
        <v>17</v>
      </c>
      <c r="G721" s="8" t="s">
        <v>16</v>
      </c>
      <c r="H721" s="7" t="s">
        <v>18</v>
      </c>
      <c r="I721" s="8" t="s">
        <v>19</v>
      </c>
      <c r="J721" s="173">
        <f t="shared" ref="J721:L722" si="92">J722</f>
        <v>1396.9</v>
      </c>
      <c r="K721" s="173">
        <f t="shared" si="92"/>
        <v>1998.01</v>
      </c>
      <c r="L721" s="173">
        <f t="shared" si="92"/>
        <v>252.17</v>
      </c>
      <c r="M721" s="202">
        <f t="shared" si="82"/>
        <v>12.621057952662898</v>
      </c>
    </row>
    <row r="722" spans="1:13" x14ac:dyDescent="0.3">
      <c r="A722" s="33" t="s">
        <v>231</v>
      </c>
      <c r="B722" s="11" t="s">
        <v>225</v>
      </c>
      <c r="C722" s="10" t="s">
        <v>70</v>
      </c>
      <c r="D722" s="10" t="s">
        <v>24</v>
      </c>
      <c r="E722" s="11" t="s">
        <v>16</v>
      </c>
      <c r="F722" s="10" t="s">
        <v>17</v>
      </c>
      <c r="G722" s="11" t="s">
        <v>16</v>
      </c>
      <c r="H722" s="10" t="s">
        <v>18</v>
      </c>
      <c r="I722" s="11" t="s">
        <v>19</v>
      </c>
      <c r="J722" s="152">
        <f t="shared" si="92"/>
        <v>1396.9</v>
      </c>
      <c r="K722" s="152">
        <f t="shared" si="92"/>
        <v>1998.01</v>
      </c>
      <c r="L722" s="152">
        <f t="shared" si="92"/>
        <v>252.17</v>
      </c>
      <c r="M722" s="203">
        <f t="shared" si="82"/>
        <v>12.621057952662898</v>
      </c>
    </row>
    <row r="723" spans="1:13" ht="75" x14ac:dyDescent="0.3">
      <c r="A723" s="33" t="s">
        <v>275</v>
      </c>
      <c r="B723" s="11" t="s">
        <v>225</v>
      </c>
      <c r="C723" s="10" t="s">
        <v>70</v>
      </c>
      <c r="D723" s="10" t="s">
        <v>24</v>
      </c>
      <c r="E723" s="11" t="s">
        <v>55</v>
      </c>
      <c r="F723" s="10" t="s">
        <v>17</v>
      </c>
      <c r="G723" s="11" t="s">
        <v>16</v>
      </c>
      <c r="H723" s="10" t="s">
        <v>18</v>
      </c>
      <c r="I723" s="11" t="s">
        <v>19</v>
      </c>
      <c r="J723" s="152">
        <f>J731+J724</f>
        <v>1396.9</v>
      </c>
      <c r="K723" s="152">
        <f>K731+K724</f>
        <v>1998.01</v>
      </c>
      <c r="L723" s="152">
        <f>L731+L724</f>
        <v>252.17</v>
      </c>
      <c r="M723" s="203">
        <f t="shared" si="82"/>
        <v>12.621057952662898</v>
      </c>
    </row>
    <row r="724" spans="1:13" ht="56.25" x14ac:dyDescent="0.3">
      <c r="A724" s="33" t="s">
        <v>277</v>
      </c>
      <c r="B724" s="11" t="s">
        <v>225</v>
      </c>
      <c r="C724" s="10" t="s">
        <v>70</v>
      </c>
      <c r="D724" s="10" t="s">
        <v>24</v>
      </c>
      <c r="E724" s="11" t="s">
        <v>55</v>
      </c>
      <c r="F724" s="11" t="s">
        <v>85</v>
      </c>
      <c r="G724" s="11" t="s">
        <v>16</v>
      </c>
      <c r="H724" s="10" t="s">
        <v>18</v>
      </c>
      <c r="I724" s="11" t="s">
        <v>19</v>
      </c>
      <c r="J724" s="152">
        <f>J728+J725</f>
        <v>921.7</v>
      </c>
      <c r="K724" s="152">
        <f>K728+K725</f>
        <v>1122.81</v>
      </c>
      <c r="L724" s="152">
        <f>L728+L725</f>
        <v>81.22</v>
      </c>
      <c r="M724" s="203">
        <f t="shared" si="82"/>
        <v>7.2336370356516246</v>
      </c>
    </row>
    <row r="725" spans="1:13" x14ac:dyDescent="0.3">
      <c r="A725" s="33" t="s">
        <v>244</v>
      </c>
      <c r="B725" s="11" t="s">
        <v>225</v>
      </c>
      <c r="C725" s="10" t="s">
        <v>70</v>
      </c>
      <c r="D725" s="10" t="s">
        <v>24</v>
      </c>
      <c r="E725" s="11" t="s">
        <v>55</v>
      </c>
      <c r="F725" s="11" t="s">
        <v>85</v>
      </c>
      <c r="G725" s="11" t="s">
        <v>44</v>
      </c>
      <c r="H725" s="10" t="s">
        <v>18</v>
      </c>
      <c r="I725" s="11" t="s">
        <v>19</v>
      </c>
      <c r="J725" s="152">
        <f t="shared" ref="J725:L726" si="93">J726</f>
        <v>130</v>
      </c>
      <c r="K725" s="152">
        <f t="shared" si="93"/>
        <v>130</v>
      </c>
      <c r="L725" s="152">
        <f t="shared" si="93"/>
        <v>0</v>
      </c>
      <c r="M725" s="203">
        <f t="shared" ref="M725:M788" si="94">L725/K725*100</f>
        <v>0</v>
      </c>
    </row>
    <row r="726" spans="1:13" x14ac:dyDescent="0.3">
      <c r="A726" s="33" t="s">
        <v>281</v>
      </c>
      <c r="B726" s="11" t="s">
        <v>225</v>
      </c>
      <c r="C726" s="10" t="s">
        <v>70</v>
      </c>
      <c r="D726" s="10" t="s">
        <v>24</v>
      </c>
      <c r="E726" s="11" t="s">
        <v>55</v>
      </c>
      <c r="F726" s="11" t="s">
        <v>85</v>
      </c>
      <c r="G726" s="11" t="s">
        <v>44</v>
      </c>
      <c r="H726" s="10" t="s">
        <v>219</v>
      </c>
      <c r="I726" s="11" t="s">
        <v>19</v>
      </c>
      <c r="J726" s="152">
        <f t="shared" si="93"/>
        <v>130</v>
      </c>
      <c r="K726" s="152">
        <f t="shared" si="93"/>
        <v>130</v>
      </c>
      <c r="L726" s="152">
        <f t="shared" si="93"/>
        <v>0</v>
      </c>
      <c r="M726" s="203">
        <f t="shared" si="94"/>
        <v>0</v>
      </c>
    </row>
    <row r="727" spans="1:13" ht="37.5" x14ac:dyDescent="0.3">
      <c r="A727" s="33" t="s">
        <v>35</v>
      </c>
      <c r="B727" s="11" t="s">
        <v>225</v>
      </c>
      <c r="C727" s="10" t="s">
        <v>70</v>
      </c>
      <c r="D727" s="10" t="s">
        <v>24</v>
      </c>
      <c r="E727" s="11" t="s">
        <v>55</v>
      </c>
      <c r="F727" s="11" t="s">
        <v>85</v>
      </c>
      <c r="G727" s="11" t="s">
        <v>44</v>
      </c>
      <c r="H727" s="10" t="s">
        <v>219</v>
      </c>
      <c r="I727" s="11" t="s">
        <v>36</v>
      </c>
      <c r="J727" s="152">
        <v>130</v>
      </c>
      <c r="K727" s="152">
        <v>130</v>
      </c>
      <c r="L727" s="152">
        <v>0</v>
      </c>
      <c r="M727" s="203">
        <f t="shared" si="94"/>
        <v>0</v>
      </c>
    </row>
    <row r="728" spans="1:13" x14ac:dyDescent="0.3">
      <c r="A728" s="33" t="s">
        <v>245</v>
      </c>
      <c r="B728" s="11" t="s">
        <v>225</v>
      </c>
      <c r="C728" s="10" t="s">
        <v>70</v>
      </c>
      <c r="D728" s="10" t="s">
        <v>24</v>
      </c>
      <c r="E728" s="11" t="s">
        <v>55</v>
      </c>
      <c r="F728" s="11" t="s">
        <v>85</v>
      </c>
      <c r="G728" s="11" t="s">
        <v>54</v>
      </c>
      <c r="H728" s="10" t="s">
        <v>18</v>
      </c>
      <c r="I728" s="11" t="s">
        <v>19</v>
      </c>
      <c r="J728" s="152">
        <f t="shared" ref="J728:L729" si="95">J729</f>
        <v>791.7</v>
      </c>
      <c r="K728" s="152">
        <f t="shared" si="95"/>
        <v>992.81</v>
      </c>
      <c r="L728" s="152">
        <f t="shared" si="95"/>
        <v>81.22</v>
      </c>
      <c r="M728" s="203">
        <f t="shared" si="94"/>
        <v>8.1808200964937896</v>
      </c>
    </row>
    <row r="729" spans="1:13" x14ac:dyDescent="0.3">
      <c r="A729" s="33" t="s">
        <v>220</v>
      </c>
      <c r="B729" s="11" t="s">
        <v>225</v>
      </c>
      <c r="C729" s="10" t="s">
        <v>70</v>
      </c>
      <c r="D729" s="10" t="s">
        <v>24</v>
      </c>
      <c r="E729" s="11" t="s">
        <v>55</v>
      </c>
      <c r="F729" s="11" t="s">
        <v>85</v>
      </c>
      <c r="G729" s="11" t="s">
        <v>54</v>
      </c>
      <c r="H729" s="10" t="s">
        <v>221</v>
      </c>
      <c r="I729" s="11" t="s">
        <v>19</v>
      </c>
      <c r="J729" s="152">
        <f t="shared" si="95"/>
        <v>791.7</v>
      </c>
      <c r="K729" s="152">
        <f t="shared" si="95"/>
        <v>992.81</v>
      </c>
      <c r="L729" s="152">
        <f t="shared" si="95"/>
        <v>81.22</v>
      </c>
      <c r="M729" s="203">
        <f t="shared" si="94"/>
        <v>8.1808200964937896</v>
      </c>
    </row>
    <row r="730" spans="1:13" ht="37.5" x14ac:dyDescent="0.3">
      <c r="A730" s="33" t="s">
        <v>35</v>
      </c>
      <c r="B730" s="11" t="s">
        <v>225</v>
      </c>
      <c r="C730" s="10" t="s">
        <v>70</v>
      </c>
      <c r="D730" s="10" t="s">
        <v>24</v>
      </c>
      <c r="E730" s="11" t="s">
        <v>55</v>
      </c>
      <c r="F730" s="11" t="s">
        <v>85</v>
      </c>
      <c r="G730" s="11" t="s">
        <v>54</v>
      </c>
      <c r="H730" s="10" t="s">
        <v>221</v>
      </c>
      <c r="I730" s="11" t="s">
        <v>36</v>
      </c>
      <c r="J730" s="152">
        <v>791.7</v>
      </c>
      <c r="K730" s="152">
        <v>992.81</v>
      </c>
      <c r="L730" s="152">
        <v>81.22</v>
      </c>
      <c r="M730" s="203">
        <f t="shared" si="94"/>
        <v>8.1808200964937896</v>
      </c>
    </row>
    <row r="731" spans="1:13" ht="56.25" x14ac:dyDescent="0.3">
      <c r="A731" s="33" t="s">
        <v>241</v>
      </c>
      <c r="B731" s="11" t="s">
        <v>225</v>
      </c>
      <c r="C731" s="10" t="s">
        <v>70</v>
      </c>
      <c r="D731" s="10" t="s">
        <v>24</v>
      </c>
      <c r="E731" s="11" t="s">
        <v>55</v>
      </c>
      <c r="F731" s="10" t="s">
        <v>9</v>
      </c>
      <c r="G731" s="11" t="s">
        <v>16</v>
      </c>
      <c r="H731" s="10" t="s">
        <v>18</v>
      </c>
      <c r="I731" s="11" t="s">
        <v>19</v>
      </c>
      <c r="J731" s="152">
        <f t="shared" ref="J731:L733" si="96">J732</f>
        <v>475.2</v>
      </c>
      <c r="K731" s="152">
        <f t="shared" si="96"/>
        <v>875.2</v>
      </c>
      <c r="L731" s="152">
        <f t="shared" si="96"/>
        <v>170.95</v>
      </c>
      <c r="M731" s="203">
        <f t="shared" si="94"/>
        <v>19.532678244972576</v>
      </c>
    </row>
    <row r="732" spans="1:13" ht="37.5" x14ac:dyDescent="0.3">
      <c r="A732" s="33" t="s">
        <v>276</v>
      </c>
      <c r="B732" s="11" t="s">
        <v>225</v>
      </c>
      <c r="C732" s="10" t="s">
        <v>70</v>
      </c>
      <c r="D732" s="10" t="s">
        <v>24</v>
      </c>
      <c r="E732" s="11" t="s">
        <v>55</v>
      </c>
      <c r="F732" s="11" t="s">
        <v>9</v>
      </c>
      <c r="G732" s="11" t="s">
        <v>21</v>
      </c>
      <c r="H732" s="10" t="s">
        <v>18</v>
      </c>
      <c r="I732" s="11" t="s">
        <v>19</v>
      </c>
      <c r="J732" s="152">
        <f t="shared" si="96"/>
        <v>475.2</v>
      </c>
      <c r="K732" s="152">
        <f t="shared" si="96"/>
        <v>875.2</v>
      </c>
      <c r="L732" s="152">
        <f t="shared" si="96"/>
        <v>170.95</v>
      </c>
      <c r="M732" s="203">
        <f t="shared" si="94"/>
        <v>19.532678244972576</v>
      </c>
    </row>
    <row r="733" spans="1:13" ht="37.5" x14ac:dyDescent="0.3">
      <c r="A733" s="33" t="s">
        <v>279</v>
      </c>
      <c r="B733" s="11" t="s">
        <v>225</v>
      </c>
      <c r="C733" s="10" t="s">
        <v>70</v>
      </c>
      <c r="D733" s="10" t="s">
        <v>24</v>
      </c>
      <c r="E733" s="11" t="s">
        <v>55</v>
      </c>
      <c r="F733" s="11" t="s">
        <v>9</v>
      </c>
      <c r="G733" s="11" t="s">
        <v>21</v>
      </c>
      <c r="H733" s="10" t="s">
        <v>217</v>
      </c>
      <c r="I733" s="11" t="s">
        <v>19</v>
      </c>
      <c r="J733" s="152">
        <f t="shared" si="96"/>
        <v>475.2</v>
      </c>
      <c r="K733" s="152">
        <f t="shared" si="96"/>
        <v>875.2</v>
      </c>
      <c r="L733" s="152">
        <f t="shared" si="96"/>
        <v>170.95</v>
      </c>
      <c r="M733" s="203">
        <f t="shared" si="94"/>
        <v>19.532678244972576</v>
      </c>
    </row>
    <row r="734" spans="1:13" ht="37.5" x14ac:dyDescent="0.3">
      <c r="A734" s="33" t="s">
        <v>35</v>
      </c>
      <c r="B734" s="11" t="s">
        <v>225</v>
      </c>
      <c r="C734" s="10" t="s">
        <v>70</v>
      </c>
      <c r="D734" s="10" t="s">
        <v>24</v>
      </c>
      <c r="E734" s="11" t="s">
        <v>55</v>
      </c>
      <c r="F734" s="11" t="s">
        <v>9</v>
      </c>
      <c r="G734" s="11" t="s">
        <v>21</v>
      </c>
      <c r="H734" s="10" t="s">
        <v>217</v>
      </c>
      <c r="I734" s="11" t="s">
        <v>36</v>
      </c>
      <c r="J734" s="152">
        <v>475.2</v>
      </c>
      <c r="K734" s="152">
        <v>875.2</v>
      </c>
      <c r="L734" s="152">
        <v>170.95</v>
      </c>
      <c r="M734" s="203">
        <f t="shared" si="94"/>
        <v>19.532678244972576</v>
      </c>
    </row>
    <row r="735" spans="1:13" ht="50.25" x14ac:dyDescent="0.3">
      <c r="A735" s="77" t="s">
        <v>356</v>
      </c>
      <c r="B735" s="8" t="s">
        <v>226</v>
      </c>
      <c r="C735" s="7" t="s">
        <v>16</v>
      </c>
      <c r="D735" s="7" t="s">
        <v>16</v>
      </c>
      <c r="E735" s="8" t="s">
        <v>16</v>
      </c>
      <c r="F735" s="7" t="s">
        <v>17</v>
      </c>
      <c r="G735" s="8" t="s">
        <v>16</v>
      </c>
      <c r="H735" s="7" t="s">
        <v>18</v>
      </c>
      <c r="I735" s="8" t="s">
        <v>19</v>
      </c>
      <c r="J735" s="173">
        <f>J736+J764+J770+J777+J788</f>
        <v>8302.2900000000009</v>
      </c>
      <c r="K735" s="173">
        <f>K736+K764+K770+K777+K788</f>
        <v>10998.04</v>
      </c>
      <c r="L735" s="173">
        <f>L736+L764+L770+L777+L788</f>
        <v>1159.32</v>
      </c>
      <c r="M735" s="202">
        <f t="shared" si="94"/>
        <v>10.54115096871806</v>
      </c>
    </row>
    <row r="736" spans="1:13" x14ac:dyDescent="0.3">
      <c r="A736" s="48" t="s">
        <v>20</v>
      </c>
      <c r="B736" s="8" t="s">
        <v>226</v>
      </c>
      <c r="C736" s="7" t="s">
        <v>21</v>
      </c>
      <c r="D736" s="7" t="s">
        <v>16</v>
      </c>
      <c r="E736" s="8" t="s">
        <v>16</v>
      </c>
      <c r="F736" s="7" t="s">
        <v>17</v>
      </c>
      <c r="G736" s="8" t="s">
        <v>16</v>
      </c>
      <c r="H736" s="7" t="s">
        <v>18</v>
      </c>
      <c r="I736" s="8" t="s">
        <v>19</v>
      </c>
      <c r="J736" s="173">
        <f>J737+J746</f>
        <v>3687.96</v>
      </c>
      <c r="K736" s="173">
        <f>K737+K746</f>
        <v>3687.96</v>
      </c>
      <c r="L736" s="173">
        <f>L737+L746</f>
        <v>769.4</v>
      </c>
      <c r="M736" s="202">
        <f t="shared" si="94"/>
        <v>20.862482239503681</v>
      </c>
    </row>
    <row r="737" spans="1:13" ht="56.25" x14ac:dyDescent="0.3">
      <c r="A737" s="33" t="s">
        <v>46</v>
      </c>
      <c r="B737" s="11" t="s">
        <v>226</v>
      </c>
      <c r="C737" s="9" t="s">
        <v>43</v>
      </c>
      <c r="D737" s="11" t="s">
        <v>54</v>
      </c>
      <c r="E737" s="14" t="s">
        <v>16</v>
      </c>
      <c r="F737" s="11" t="s">
        <v>17</v>
      </c>
      <c r="G737" s="11" t="s">
        <v>16</v>
      </c>
      <c r="H737" s="10" t="s">
        <v>18</v>
      </c>
      <c r="I737" s="11" t="s">
        <v>19</v>
      </c>
      <c r="J737" s="152">
        <f t="shared" ref="J737:L738" si="97">J738</f>
        <v>3487.96</v>
      </c>
      <c r="K737" s="152">
        <f t="shared" si="97"/>
        <v>3487.96</v>
      </c>
      <c r="L737" s="152">
        <f t="shared" si="97"/>
        <v>763.25</v>
      </c>
      <c r="M737" s="203">
        <f t="shared" si="94"/>
        <v>21.882418376357528</v>
      </c>
    </row>
    <row r="738" spans="1:13" ht="37.5" x14ac:dyDescent="0.3">
      <c r="A738" s="33" t="s">
        <v>48</v>
      </c>
      <c r="B738" s="11" t="s">
        <v>226</v>
      </c>
      <c r="C738" s="9" t="s">
        <v>43</v>
      </c>
      <c r="D738" s="11" t="s">
        <v>54</v>
      </c>
      <c r="E738" s="11" t="s">
        <v>45</v>
      </c>
      <c r="F738" s="11" t="s">
        <v>17</v>
      </c>
      <c r="G738" s="11" t="s">
        <v>16</v>
      </c>
      <c r="H738" s="10" t="s">
        <v>18</v>
      </c>
      <c r="I738" s="11" t="s">
        <v>19</v>
      </c>
      <c r="J738" s="152">
        <f t="shared" si="97"/>
        <v>3487.96</v>
      </c>
      <c r="K738" s="152">
        <f t="shared" si="97"/>
        <v>3487.96</v>
      </c>
      <c r="L738" s="152">
        <f t="shared" si="97"/>
        <v>763.25</v>
      </c>
      <c r="M738" s="203">
        <f t="shared" si="94"/>
        <v>21.882418376357528</v>
      </c>
    </row>
    <row r="739" spans="1:13" ht="37.5" x14ac:dyDescent="0.3">
      <c r="A739" s="33" t="s">
        <v>49</v>
      </c>
      <c r="B739" s="11" t="s">
        <v>226</v>
      </c>
      <c r="C739" s="9" t="s">
        <v>43</v>
      </c>
      <c r="D739" s="11" t="s">
        <v>54</v>
      </c>
      <c r="E739" s="9">
        <v>51</v>
      </c>
      <c r="F739" s="9">
        <v>2</v>
      </c>
      <c r="G739" s="11" t="s">
        <v>16</v>
      </c>
      <c r="H739" s="10" t="s">
        <v>18</v>
      </c>
      <c r="I739" s="11" t="s">
        <v>19</v>
      </c>
      <c r="J739" s="152">
        <f>J740+J744</f>
        <v>3487.96</v>
      </c>
      <c r="K739" s="152">
        <f>K740+K744</f>
        <v>3487.96</v>
      </c>
      <c r="L739" s="152">
        <f>L740+L744</f>
        <v>763.25</v>
      </c>
      <c r="M739" s="203">
        <f t="shared" si="94"/>
        <v>21.882418376357528</v>
      </c>
    </row>
    <row r="740" spans="1:13" ht="37.5" x14ac:dyDescent="0.3">
      <c r="A740" s="33" t="s">
        <v>33</v>
      </c>
      <c r="B740" s="11" t="s">
        <v>226</v>
      </c>
      <c r="C740" s="9" t="s">
        <v>43</v>
      </c>
      <c r="D740" s="11" t="s">
        <v>54</v>
      </c>
      <c r="E740" s="9">
        <v>51</v>
      </c>
      <c r="F740" s="9">
        <v>2</v>
      </c>
      <c r="G740" s="11" t="s">
        <v>16</v>
      </c>
      <c r="H740" s="10" t="s">
        <v>28</v>
      </c>
      <c r="I740" s="11" t="s">
        <v>19</v>
      </c>
      <c r="J740" s="152">
        <f>J741+J742+J743</f>
        <v>568.25</v>
      </c>
      <c r="K740" s="152">
        <f>K741+K742+K743</f>
        <v>568.25</v>
      </c>
      <c r="L740" s="152">
        <f>L741+L742+L743</f>
        <v>97.98</v>
      </c>
      <c r="M740" s="203">
        <f t="shared" si="94"/>
        <v>17.242410910690715</v>
      </c>
    </row>
    <row r="741" spans="1:13" ht="75" x14ac:dyDescent="0.3">
      <c r="A741" s="33" t="s">
        <v>34</v>
      </c>
      <c r="B741" s="11" t="s">
        <v>226</v>
      </c>
      <c r="C741" s="10" t="s">
        <v>21</v>
      </c>
      <c r="D741" s="11" t="s">
        <v>54</v>
      </c>
      <c r="E741" s="9">
        <v>51</v>
      </c>
      <c r="F741" s="9">
        <v>2</v>
      </c>
      <c r="G741" s="11" t="s">
        <v>16</v>
      </c>
      <c r="H741" s="10" t="s">
        <v>28</v>
      </c>
      <c r="I741" s="11" t="s">
        <v>29</v>
      </c>
      <c r="J741" s="152">
        <v>60.94</v>
      </c>
      <c r="K741" s="152">
        <v>60.94</v>
      </c>
      <c r="L741" s="152">
        <v>16.62</v>
      </c>
      <c r="M741" s="203">
        <f t="shared" si="94"/>
        <v>27.272727272727277</v>
      </c>
    </row>
    <row r="742" spans="1:13" ht="37.5" x14ac:dyDescent="0.3">
      <c r="A742" s="33" t="s">
        <v>35</v>
      </c>
      <c r="B742" s="11" t="s">
        <v>226</v>
      </c>
      <c r="C742" s="10" t="s">
        <v>21</v>
      </c>
      <c r="D742" s="11" t="s">
        <v>54</v>
      </c>
      <c r="E742" s="9">
        <v>51</v>
      </c>
      <c r="F742" s="9">
        <v>2</v>
      </c>
      <c r="G742" s="11" t="s">
        <v>16</v>
      </c>
      <c r="H742" s="10" t="s">
        <v>28</v>
      </c>
      <c r="I742" s="11" t="s">
        <v>36</v>
      </c>
      <c r="J742" s="152">
        <v>491.31</v>
      </c>
      <c r="K742" s="152">
        <v>491.31</v>
      </c>
      <c r="L742" s="152">
        <v>81.36</v>
      </c>
      <c r="M742" s="203">
        <f t="shared" si="94"/>
        <v>16.559809488917384</v>
      </c>
    </row>
    <row r="743" spans="1:13" x14ac:dyDescent="0.3">
      <c r="A743" s="48" t="s">
        <v>37</v>
      </c>
      <c r="B743" s="11" t="s">
        <v>226</v>
      </c>
      <c r="C743" s="10" t="s">
        <v>21</v>
      </c>
      <c r="D743" s="11" t="s">
        <v>54</v>
      </c>
      <c r="E743" s="9">
        <v>51</v>
      </c>
      <c r="F743" s="9">
        <v>2</v>
      </c>
      <c r="G743" s="11" t="s">
        <v>16</v>
      </c>
      <c r="H743" s="10" t="s">
        <v>28</v>
      </c>
      <c r="I743" s="11" t="s">
        <v>38</v>
      </c>
      <c r="J743" s="152">
        <v>16</v>
      </c>
      <c r="K743" s="152">
        <v>16</v>
      </c>
      <c r="L743" s="152">
        <v>0</v>
      </c>
      <c r="M743" s="203">
        <f t="shared" si="94"/>
        <v>0</v>
      </c>
    </row>
    <row r="744" spans="1:13" ht="37.5" x14ac:dyDescent="0.3">
      <c r="A744" s="33" t="s">
        <v>39</v>
      </c>
      <c r="B744" s="11" t="s">
        <v>226</v>
      </c>
      <c r="C744" s="9" t="s">
        <v>43</v>
      </c>
      <c r="D744" s="11" t="s">
        <v>54</v>
      </c>
      <c r="E744" s="9">
        <v>51</v>
      </c>
      <c r="F744" s="9">
        <v>2</v>
      </c>
      <c r="G744" s="11" t="s">
        <v>16</v>
      </c>
      <c r="H744" s="10" t="s">
        <v>30</v>
      </c>
      <c r="I744" s="11" t="s">
        <v>19</v>
      </c>
      <c r="J744" s="152">
        <f>J745</f>
        <v>2919.71</v>
      </c>
      <c r="K744" s="152">
        <f>K745</f>
        <v>2919.71</v>
      </c>
      <c r="L744" s="152">
        <f>L745</f>
        <v>665.27</v>
      </c>
      <c r="M744" s="203">
        <f t="shared" si="94"/>
        <v>22.785482119799568</v>
      </c>
    </row>
    <row r="745" spans="1:13" ht="75" x14ac:dyDescent="0.3">
      <c r="A745" s="33" t="s">
        <v>34</v>
      </c>
      <c r="B745" s="11" t="s">
        <v>226</v>
      </c>
      <c r="C745" s="10" t="s">
        <v>21</v>
      </c>
      <c r="D745" s="11" t="s">
        <v>54</v>
      </c>
      <c r="E745" s="9">
        <v>51</v>
      </c>
      <c r="F745" s="9">
        <v>2</v>
      </c>
      <c r="G745" s="11" t="s">
        <v>16</v>
      </c>
      <c r="H745" s="10" t="s">
        <v>30</v>
      </c>
      <c r="I745" s="11" t="s">
        <v>29</v>
      </c>
      <c r="J745" s="152">
        <v>2919.71</v>
      </c>
      <c r="K745" s="152">
        <v>2919.71</v>
      </c>
      <c r="L745" s="152">
        <v>665.27</v>
      </c>
      <c r="M745" s="203">
        <f t="shared" si="94"/>
        <v>22.785482119799568</v>
      </c>
    </row>
    <row r="746" spans="1:13" x14ac:dyDescent="0.3">
      <c r="A746" s="48" t="s">
        <v>40</v>
      </c>
      <c r="B746" s="11" t="s">
        <v>226</v>
      </c>
      <c r="C746" s="9" t="s">
        <v>43</v>
      </c>
      <c r="D746" s="11">
        <v>13</v>
      </c>
      <c r="E746" s="9">
        <v>0</v>
      </c>
      <c r="F746" s="9">
        <v>0</v>
      </c>
      <c r="G746" s="11" t="s">
        <v>16</v>
      </c>
      <c r="H746" s="10" t="s">
        <v>18</v>
      </c>
      <c r="I746" s="11" t="s">
        <v>19</v>
      </c>
      <c r="J746" s="152">
        <f>J753+J762+J747+J758</f>
        <v>200</v>
      </c>
      <c r="K746" s="152">
        <f>K753+K762+K747+K758</f>
        <v>200</v>
      </c>
      <c r="L746" s="152">
        <f>L753+L762+L747+L758</f>
        <v>6.15</v>
      </c>
      <c r="M746" s="203">
        <f t="shared" si="94"/>
        <v>3.0750000000000002</v>
      </c>
    </row>
    <row r="747" spans="1:13" ht="37.5" x14ac:dyDescent="0.3">
      <c r="A747" s="33" t="s">
        <v>48</v>
      </c>
      <c r="B747" s="11" t="s">
        <v>226</v>
      </c>
      <c r="C747" s="9" t="s">
        <v>43</v>
      </c>
      <c r="D747" s="10">
        <v>13</v>
      </c>
      <c r="E747" s="9">
        <v>51</v>
      </c>
      <c r="F747" s="9">
        <v>0</v>
      </c>
      <c r="G747" s="10" t="s">
        <v>16</v>
      </c>
      <c r="H747" s="10" t="s">
        <v>18</v>
      </c>
      <c r="I747" s="11" t="s">
        <v>19</v>
      </c>
      <c r="J747" s="152">
        <f>J748</f>
        <v>100</v>
      </c>
      <c r="K747" s="152">
        <f>K748</f>
        <v>100</v>
      </c>
      <c r="L747" s="152">
        <f>L748</f>
        <v>6.15</v>
      </c>
      <c r="M747" s="203">
        <f t="shared" si="94"/>
        <v>6.15</v>
      </c>
    </row>
    <row r="748" spans="1:13" ht="37.5" x14ac:dyDescent="0.3">
      <c r="A748" s="33" t="s">
        <v>62</v>
      </c>
      <c r="B748" s="11" t="s">
        <v>226</v>
      </c>
      <c r="C748" s="9" t="s">
        <v>43</v>
      </c>
      <c r="D748" s="10">
        <v>13</v>
      </c>
      <c r="E748" s="9">
        <v>51</v>
      </c>
      <c r="F748" s="9">
        <v>5</v>
      </c>
      <c r="G748" s="11" t="s">
        <v>16</v>
      </c>
      <c r="H748" s="10" t="s">
        <v>18</v>
      </c>
      <c r="I748" s="11" t="s">
        <v>19</v>
      </c>
      <c r="J748" s="152">
        <f>J749+J751</f>
        <v>100</v>
      </c>
      <c r="K748" s="152">
        <f>K749+K751</f>
        <v>100</v>
      </c>
      <c r="L748" s="152">
        <f>L749+L751</f>
        <v>6.15</v>
      </c>
      <c r="M748" s="203">
        <f t="shared" si="94"/>
        <v>6.15</v>
      </c>
    </row>
    <row r="749" spans="1:13" x14ac:dyDescent="0.3">
      <c r="A749" s="62" t="s">
        <v>299</v>
      </c>
      <c r="B749" s="11" t="s">
        <v>226</v>
      </c>
      <c r="C749" s="10" t="s">
        <v>21</v>
      </c>
      <c r="D749" s="11">
        <v>13</v>
      </c>
      <c r="E749" s="14" t="s">
        <v>45</v>
      </c>
      <c r="F749" s="9">
        <v>5</v>
      </c>
      <c r="G749" s="11" t="s">
        <v>16</v>
      </c>
      <c r="H749" s="10" t="s">
        <v>99</v>
      </c>
      <c r="I749" s="11" t="s">
        <v>19</v>
      </c>
      <c r="J749" s="152">
        <f>J750</f>
        <v>50</v>
      </c>
      <c r="K749" s="152">
        <f>K750</f>
        <v>50</v>
      </c>
      <c r="L749" s="152">
        <f>L750</f>
        <v>0</v>
      </c>
      <c r="M749" s="203">
        <f t="shared" si="94"/>
        <v>0</v>
      </c>
    </row>
    <row r="750" spans="1:13" ht="37.5" x14ac:dyDescent="0.3">
      <c r="A750" s="33" t="s">
        <v>35</v>
      </c>
      <c r="B750" s="11" t="s">
        <v>226</v>
      </c>
      <c r="C750" s="10" t="s">
        <v>21</v>
      </c>
      <c r="D750" s="11">
        <v>13</v>
      </c>
      <c r="E750" s="14" t="s">
        <v>45</v>
      </c>
      <c r="F750" s="11" t="s">
        <v>11</v>
      </c>
      <c r="G750" s="11" t="s">
        <v>16</v>
      </c>
      <c r="H750" s="10" t="s">
        <v>99</v>
      </c>
      <c r="I750" s="11" t="s">
        <v>36</v>
      </c>
      <c r="J750" s="152">
        <v>50</v>
      </c>
      <c r="K750" s="152">
        <v>50</v>
      </c>
      <c r="L750" s="152">
        <v>0</v>
      </c>
      <c r="M750" s="203">
        <f t="shared" si="94"/>
        <v>0</v>
      </c>
    </row>
    <row r="751" spans="1:13" x14ac:dyDescent="0.3">
      <c r="A751" s="39" t="s">
        <v>65</v>
      </c>
      <c r="B751" s="11" t="s">
        <v>226</v>
      </c>
      <c r="C751" s="14" t="s">
        <v>21</v>
      </c>
      <c r="D751" s="14">
        <v>13</v>
      </c>
      <c r="E751" s="9">
        <v>51</v>
      </c>
      <c r="F751" s="9">
        <v>5</v>
      </c>
      <c r="G751" s="11" t="s">
        <v>16</v>
      </c>
      <c r="H751" s="10" t="s">
        <v>66</v>
      </c>
      <c r="I751" s="11" t="s">
        <v>19</v>
      </c>
      <c r="J751" s="152">
        <f>J752</f>
        <v>50</v>
      </c>
      <c r="K751" s="152">
        <f>K752</f>
        <v>50</v>
      </c>
      <c r="L751" s="152">
        <f>L752</f>
        <v>6.15</v>
      </c>
      <c r="M751" s="203">
        <f t="shared" si="94"/>
        <v>12.3</v>
      </c>
    </row>
    <row r="752" spans="1:13" ht="37.5" x14ac:dyDescent="0.3">
      <c r="A752" s="33" t="s">
        <v>35</v>
      </c>
      <c r="B752" s="11" t="s">
        <v>226</v>
      </c>
      <c r="C752" s="10" t="s">
        <v>21</v>
      </c>
      <c r="D752" s="14">
        <v>13</v>
      </c>
      <c r="E752" s="9">
        <v>51</v>
      </c>
      <c r="F752" s="9">
        <v>5</v>
      </c>
      <c r="G752" s="11" t="s">
        <v>16</v>
      </c>
      <c r="H752" s="10" t="s">
        <v>66</v>
      </c>
      <c r="I752" s="11" t="s">
        <v>36</v>
      </c>
      <c r="J752" s="152">
        <v>50</v>
      </c>
      <c r="K752" s="152">
        <v>50</v>
      </c>
      <c r="L752" s="152">
        <v>6.15</v>
      </c>
      <c r="M752" s="203">
        <f t="shared" si="94"/>
        <v>12.3</v>
      </c>
    </row>
    <row r="753" spans="1:13" ht="75" x14ac:dyDescent="0.3">
      <c r="A753" s="50" t="s">
        <v>321</v>
      </c>
      <c r="B753" s="8" t="s">
        <v>226</v>
      </c>
      <c r="C753" s="13" t="s">
        <v>21</v>
      </c>
      <c r="D753" s="13">
        <v>13</v>
      </c>
      <c r="E753" s="8" t="s">
        <v>253</v>
      </c>
      <c r="F753" s="8" t="s">
        <v>17</v>
      </c>
      <c r="G753" s="8" t="s">
        <v>16</v>
      </c>
      <c r="H753" s="7" t="s">
        <v>18</v>
      </c>
      <c r="I753" s="8" t="s">
        <v>19</v>
      </c>
      <c r="J753" s="173">
        <f t="shared" ref="J753:L756" si="98">J754</f>
        <v>50</v>
      </c>
      <c r="K753" s="173">
        <f t="shared" si="98"/>
        <v>0</v>
      </c>
      <c r="L753" s="173">
        <f t="shared" si="98"/>
        <v>0</v>
      </c>
      <c r="M753" s="202">
        <v>0</v>
      </c>
    </row>
    <row r="754" spans="1:13" ht="75" x14ac:dyDescent="0.3">
      <c r="A754" s="48" t="s">
        <v>479</v>
      </c>
      <c r="B754" s="11" t="s">
        <v>226</v>
      </c>
      <c r="C754" s="10" t="s">
        <v>21</v>
      </c>
      <c r="D754" s="14">
        <v>13</v>
      </c>
      <c r="E754" s="11" t="s">
        <v>253</v>
      </c>
      <c r="F754" s="11" t="s">
        <v>26</v>
      </c>
      <c r="G754" s="11" t="s">
        <v>16</v>
      </c>
      <c r="H754" s="10" t="s">
        <v>18</v>
      </c>
      <c r="I754" s="11" t="s">
        <v>19</v>
      </c>
      <c r="J754" s="152">
        <f t="shared" si="98"/>
        <v>50</v>
      </c>
      <c r="K754" s="152">
        <f t="shared" si="98"/>
        <v>0</v>
      </c>
      <c r="L754" s="152">
        <f t="shared" si="98"/>
        <v>0</v>
      </c>
      <c r="M754" s="203">
        <v>0</v>
      </c>
    </row>
    <row r="755" spans="1:13" ht="56.25" x14ac:dyDescent="0.3">
      <c r="A755" s="48" t="s">
        <v>493</v>
      </c>
      <c r="B755" s="11" t="s">
        <v>226</v>
      </c>
      <c r="C755" s="10" t="s">
        <v>21</v>
      </c>
      <c r="D755" s="14">
        <v>13</v>
      </c>
      <c r="E755" s="11" t="s">
        <v>253</v>
      </c>
      <c r="F755" s="11" t="s">
        <v>26</v>
      </c>
      <c r="G755" s="11" t="s">
        <v>70</v>
      </c>
      <c r="H755" s="10" t="s">
        <v>18</v>
      </c>
      <c r="I755" s="11" t="s">
        <v>19</v>
      </c>
      <c r="J755" s="152">
        <f t="shared" si="98"/>
        <v>50</v>
      </c>
      <c r="K755" s="152">
        <f t="shared" si="98"/>
        <v>0</v>
      </c>
      <c r="L755" s="152">
        <f t="shared" si="98"/>
        <v>0</v>
      </c>
      <c r="M755" s="203">
        <v>0</v>
      </c>
    </row>
    <row r="756" spans="1:13" ht="56.25" x14ac:dyDescent="0.3">
      <c r="A756" s="48" t="s">
        <v>494</v>
      </c>
      <c r="B756" s="11" t="s">
        <v>226</v>
      </c>
      <c r="C756" s="10" t="s">
        <v>21</v>
      </c>
      <c r="D756" s="14">
        <v>13</v>
      </c>
      <c r="E756" s="11" t="s">
        <v>253</v>
      </c>
      <c r="F756" s="11" t="s">
        <v>26</v>
      </c>
      <c r="G756" s="11" t="s">
        <v>70</v>
      </c>
      <c r="H756" s="10" t="s">
        <v>492</v>
      </c>
      <c r="I756" s="11" t="s">
        <v>19</v>
      </c>
      <c r="J756" s="152">
        <f>J757</f>
        <v>50</v>
      </c>
      <c r="K756" s="152">
        <f t="shared" si="98"/>
        <v>0</v>
      </c>
      <c r="L756" s="152">
        <f t="shared" si="98"/>
        <v>0</v>
      </c>
      <c r="M756" s="203">
        <v>0</v>
      </c>
    </row>
    <row r="757" spans="1:13" ht="37.5" x14ac:dyDescent="0.3">
      <c r="A757" s="33" t="s">
        <v>35</v>
      </c>
      <c r="B757" s="11" t="s">
        <v>923</v>
      </c>
      <c r="C757" s="10" t="s">
        <v>21</v>
      </c>
      <c r="D757" s="14">
        <v>13</v>
      </c>
      <c r="E757" s="11" t="s">
        <v>253</v>
      </c>
      <c r="F757" s="11" t="s">
        <v>26</v>
      </c>
      <c r="G757" s="11" t="s">
        <v>70</v>
      </c>
      <c r="H757" s="10" t="s">
        <v>492</v>
      </c>
      <c r="I757" s="11" t="s">
        <v>36</v>
      </c>
      <c r="J757" s="152">
        <v>50</v>
      </c>
      <c r="K757" s="152">
        <v>0</v>
      </c>
      <c r="L757" s="152">
        <v>0</v>
      </c>
      <c r="M757" s="203">
        <v>0</v>
      </c>
    </row>
    <row r="758" spans="1:13" ht="56.25" x14ac:dyDescent="0.3">
      <c r="A758" s="33" t="s">
        <v>922</v>
      </c>
      <c r="B758" s="11" t="s">
        <v>923</v>
      </c>
      <c r="C758" s="10" t="s">
        <v>21</v>
      </c>
      <c r="D758" s="14">
        <v>13</v>
      </c>
      <c r="E758" s="11" t="s">
        <v>88</v>
      </c>
      <c r="F758" s="10" t="s">
        <v>17</v>
      </c>
      <c r="G758" s="11" t="s">
        <v>16</v>
      </c>
      <c r="H758" s="10" t="s">
        <v>18</v>
      </c>
      <c r="I758" s="11" t="s">
        <v>19</v>
      </c>
      <c r="J758" s="152">
        <f t="shared" ref="J758:L760" si="99">J759</f>
        <v>0</v>
      </c>
      <c r="K758" s="152">
        <f t="shared" si="99"/>
        <v>50</v>
      </c>
      <c r="L758" s="152">
        <f t="shared" si="99"/>
        <v>0</v>
      </c>
      <c r="M758" s="203">
        <f t="shared" si="94"/>
        <v>0</v>
      </c>
    </row>
    <row r="759" spans="1:13" ht="56.25" x14ac:dyDescent="0.3">
      <c r="A759" s="33" t="s">
        <v>921</v>
      </c>
      <c r="B759" s="11" t="s">
        <v>923</v>
      </c>
      <c r="C759" s="10" t="s">
        <v>21</v>
      </c>
      <c r="D759" s="14">
        <v>13</v>
      </c>
      <c r="E759" s="11" t="s">
        <v>88</v>
      </c>
      <c r="F759" s="10" t="s">
        <v>17</v>
      </c>
      <c r="G759" s="11" t="s">
        <v>21</v>
      </c>
      <c r="H759" s="10" t="s">
        <v>18</v>
      </c>
      <c r="I759" s="11" t="s">
        <v>19</v>
      </c>
      <c r="J759" s="152">
        <f t="shared" si="99"/>
        <v>0</v>
      </c>
      <c r="K759" s="152">
        <f t="shared" si="99"/>
        <v>50</v>
      </c>
      <c r="L759" s="152">
        <f t="shared" si="99"/>
        <v>0</v>
      </c>
      <c r="M759" s="203">
        <f t="shared" si="94"/>
        <v>0</v>
      </c>
    </row>
    <row r="760" spans="1:13" ht="56.25" x14ac:dyDescent="0.3">
      <c r="A760" s="33" t="s">
        <v>494</v>
      </c>
      <c r="B760" s="11" t="s">
        <v>923</v>
      </c>
      <c r="C760" s="10" t="s">
        <v>21</v>
      </c>
      <c r="D760" s="14">
        <v>13</v>
      </c>
      <c r="E760" s="11" t="s">
        <v>88</v>
      </c>
      <c r="F760" s="10" t="s">
        <v>17</v>
      </c>
      <c r="G760" s="11" t="s">
        <v>21</v>
      </c>
      <c r="H760" s="10" t="s">
        <v>492</v>
      </c>
      <c r="I760" s="11" t="s">
        <v>19</v>
      </c>
      <c r="J760" s="152">
        <f t="shared" si="99"/>
        <v>0</v>
      </c>
      <c r="K760" s="152">
        <f t="shared" si="99"/>
        <v>50</v>
      </c>
      <c r="L760" s="152">
        <f t="shared" si="99"/>
        <v>0</v>
      </c>
      <c r="M760" s="203">
        <f t="shared" si="94"/>
        <v>0</v>
      </c>
    </row>
    <row r="761" spans="1:13" ht="37.5" x14ac:dyDescent="0.3">
      <c r="A761" s="33" t="s">
        <v>35</v>
      </c>
      <c r="B761" s="11" t="s">
        <v>923</v>
      </c>
      <c r="C761" s="10" t="s">
        <v>21</v>
      </c>
      <c r="D761" s="14">
        <v>13</v>
      </c>
      <c r="E761" s="11" t="s">
        <v>88</v>
      </c>
      <c r="F761" s="10" t="s">
        <v>17</v>
      </c>
      <c r="G761" s="11" t="s">
        <v>21</v>
      </c>
      <c r="H761" s="10" t="s">
        <v>492</v>
      </c>
      <c r="I761" s="11" t="s">
        <v>36</v>
      </c>
      <c r="J761" s="152">
        <v>0</v>
      </c>
      <c r="K761" s="152">
        <v>50</v>
      </c>
      <c r="L761" s="152">
        <v>0</v>
      </c>
      <c r="M761" s="203">
        <f t="shared" si="94"/>
        <v>0</v>
      </c>
    </row>
    <row r="762" spans="1:13" ht="56.25" x14ac:dyDescent="0.3">
      <c r="A762" s="33" t="s">
        <v>370</v>
      </c>
      <c r="B762" s="11" t="s">
        <v>226</v>
      </c>
      <c r="C762" s="10" t="s">
        <v>21</v>
      </c>
      <c r="D762" s="10" t="s">
        <v>74</v>
      </c>
      <c r="E762" s="11" t="s">
        <v>368</v>
      </c>
      <c r="F762" s="10" t="s">
        <v>85</v>
      </c>
      <c r="G762" s="11" t="s">
        <v>16</v>
      </c>
      <c r="H762" s="10" t="s">
        <v>18</v>
      </c>
      <c r="I762" s="11" t="s">
        <v>19</v>
      </c>
      <c r="J762" s="152">
        <f>J763</f>
        <v>50</v>
      </c>
      <c r="K762" s="152">
        <f>K763</f>
        <v>50</v>
      </c>
      <c r="L762" s="152">
        <f>L763</f>
        <v>0</v>
      </c>
      <c r="M762" s="203">
        <f t="shared" si="94"/>
        <v>0</v>
      </c>
    </row>
    <row r="763" spans="1:13" ht="37.5" x14ac:dyDescent="0.3">
      <c r="A763" s="33" t="s">
        <v>35</v>
      </c>
      <c r="B763" s="11" t="s">
        <v>226</v>
      </c>
      <c r="C763" s="10" t="s">
        <v>21</v>
      </c>
      <c r="D763" s="10" t="s">
        <v>74</v>
      </c>
      <c r="E763" s="11" t="s">
        <v>368</v>
      </c>
      <c r="F763" s="10" t="s">
        <v>85</v>
      </c>
      <c r="G763" s="11" t="s">
        <v>16</v>
      </c>
      <c r="H763" s="10" t="s">
        <v>369</v>
      </c>
      <c r="I763" s="11" t="s">
        <v>36</v>
      </c>
      <c r="J763" s="152">
        <v>50</v>
      </c>
      <c r="K763" s="152">
        <v>50</v>
      </c>
      <c r="L763" s="152">
        <v>0</v>
      </c>
      <c r="M763" s="203">
        <f t="shared" si="94"/>
        <v>0</v>
      </c>
    </row>
    <row r="764" spans="1:13" ht="37.5" x14ac:dyDescent="0.3">
      <c r="A764" s="34" t="s">
        <v>75</v>
      </c>
      <c r="B764" s="8" t="s">
        <v>226</v>
      </c>
      <c r="C764" s="8" t="s">
        <v>24</v>
      </c>
      <c r="D764" s="7">
        <v>0</v>
      </c>
      <c r="E764" s="6">
        <v>0</v>
      </c>
      <c r="F764" s="6">
        <v>0</v>
      </c>
      <c r="G764" s="8" t="s">
        <v>16</v>
      </c>
      <c r="H764" s="7" t="s">
        <v>18</v>
      </c>
      <c r="I764" s="8" t="s">
        <v>19</v>
      </c>
      <c r="J764" s="173">
        <f t="shared" ref="J764:L768" si="100">J765</f>
        <v>20</v>
      </c>
      <c r="K764" s="173">
        <f t="shared" si="100"/>
        <v>20</v>
      </c>
      <c r="L764" s="173">
        <f t="shared" si="100"/>
        <v>0</v>
      </c>
      <c r="M764" s="202">
        <f t="shared" si="94"/>
        <v>0</v>
      </c>
    </row>
    <row r="765" spans="1:13" ht="56.25" x14ac:dyDescent="0.3">
      <c r="A765" s="33" t="s">
        <v>371</v>
      </c>
      <c r="B765" s="11" t="s">
        <v>226</v>
      </c>
      <c r="C765" s="11" t="s">
        <v>24</v>
      </c>
      <c r="D765" s="11">
        <v>10</v>
      </c>
      <c r="E765" s="9">
        <v>0</v>
      </c>
      <c r="F765" s="9">
        <v>0</v>
      </c>
      <c r="G765" s="11" t="s">
        <v>16</v>
      </c>
      <c r="H765" s="10" t="s">
        <v>18</v>
      </c>
      <c r="I765" s="11" t="s">
        <v>19</v>
      </c>
      <c r="J765" s="152">
        <f t="shared" si="100"/>
        <v>20</v>
      </c>
      <c r="K765" s="152">
        <f t="shared" si="100"/>
        <v>20</v>
      </c>
      <c r="L765" s="152">
        <f t="shared" si="100"/>
        <v>0</v>
      </c>
      <c r="M765" s="203">
        <f t="shared" si="94"/>
        <v>0</v>
      </c>
    </row>
    <row r="766" spans="1:13" ht="75" x14ac:dyDescent="0.3">
      <c r="A766" s="42" t="s">
        <v>269</v>
      </c>
      <c r="B766" s="11" t="s">
        <v>226</v>
      </c>
      <c r="C766" s="11" t="s">
        <v>24</v>
      </c>
      <c r="D766" s="10">
        <v>10</v>
      </c>
      <c r="E766" s="14" t="s">
        <v>24</v>
      </c>
      <c r="F766" s="9">
        <v>0</v>
      </c>
      <c r="G766" s="11" t="s">
        <v>16</v>
      </c>
      <c r="H766" s="10" t="s">
        <v>18</v>
      </c>
      <c r="I766" s="11" t="s">
        <v>19</v>
      </c>
      <c r="J766" s="152">
        <f t="shared" si="100"/>
        <v>20</v>
      </c>
      <c r="K766" s="152">
        <f t="shared" si="100"/>
        <v>20</v>
      </c>
      <c r="L766" s="152">
        <f t="shared" si="100"/>
        <v>0</v>
      </c>
      <c r="M766" s="203">
        <f t="shared" si="94"/>
        <v>0</v>
      </c>
    </row>
    <row r="767" spans="1:13" ht="56.25" x14ac:dyDescent="0.3">
      <c r="A767" s="38" t="s">
        <v>182</v>
      </c>
      <c r="B767" s="11" t="s">
        <v>226</v>
      </c>
      <c r="C767" s="9" t="s">
        <v>23</v>
      </c>
      <c r="D767" s="11">
        <v>10</v>
      </c>
      <c r="E767" s="14" t="s">
        <v>24</v>
      </c>
      <c r="F767" s="11" t="s">
        <v>17</v>
      </c>
      <c r="G767" s="11" t="s">
        <v>44</v>
      </c>
      <c r="H767" s="10" t="s">
        <v>18</v>
      </c>
      <c r="I767" s="11" t="s">
        <v>19</v>
      </c>
      <c r="J767" s="152">
        <f t="shared" si="100"/>
        <v>20</v>
      </c>
      <c r="K767" s="152">
        <f t="shared" si="100"/>
        <v>20</v>
      </c>
      <c r="L767" s="152">
        <f t="shared" si="100"/>
        <v>0</v>
      </c>
      <c r="M767" s="203">
        <f t="shared" si="94"/>
        <v>0</v>
      </c>
    </row>
    <row r="768" spans="1:13" ht="75" x14ac:dyDescent="0.3">
      <c r="A768" s="57" t="s">
        <v>208</v>
      </c>
      <c r="B768" s="11" t="s">
        <v>226</v>
      </c>
      <c r="C768" s="9" t="s">
        <v>23</v>
      </c>
      <c r="D768" s="11">
        <v>10</v>
      </c>
      <c r="E768" s="14" t="s">
        <v>24</v>
      </c>
      <c r="F768" s="11" t="s">
        <v>17</v>
      </c>
      <c r="G768" s="11" t="s">
        <v>44</v>
      </c>
      <c r="H768" s="10" t="s">
        <v>362</v>
      </c>
      <c r="I768" s="11" t="s">
        <v>19</v>
      </c>
      <c r="J768" s="152">
        <f t="shared" si="100"/>
        <v>20</v>
      </c>
      <c r="K768" s="152">
        <f t="shared" si="100"/>
        <v>20</v>
      </c>
      <c r="L768" s="152">
        <f t="shared" si="100"/>
        <v>0</v>
      </c>
      <c r="M768" s="203">
        <f t="shared" si="94"/>
        <v>0</v>
      </c>
    </row>
    <row r="769" spans="1:13" ht="37.5" x14ac:dyDescent="0.3">
      <c r="A769" s="33" t="s">
        <v>35</v>
      </c>
      <c r="B769" s="11" t="s">
        <v>226</v>
      </c>
      <c r="C769" s="10" t="s">
        <v>24</v>
      </c>
      <c r="D769" s="11">
        <v>10</v>
      </c>
      <c r="E769" s="14" t="s">
        <v>24</v>
      </c>
      <c r="F769" s="11" t="s">
        <v>17</v>
      </c>
      <c r="G769" s="11" t="s">
        <v>44</v>
      </c>
      <c r="H769" s="10" t="s">
        <v>362</v>
      </c>
      <c r="I769" s="11" t="s">
        <v>36</v>
      </c>
      <c r="J769" s="152">
        <v>20</v>
      </c>
      <c r="K769" s="152">
        <v>20</v>
      </c>
      <c r="L769" s="152">
        <v>0</v>
      </c>
      <c r="M769" s="203">
        <f t="shared" si="94"/>
        <v>0</v>
      </c>
    </row>
    <row r="770" spans="1:13" x14ac:dyDescent="0.3">
      <c r="A770" s="44" t="s">
        <v>77</v>
      </c>
      <c r="B770" s="11" t="s">
        <v>226</v>
      </c>
      <c r="C770" s="7" t="s">
        <v>54</v>
      </c>
      <c r="D770" s="7" t="s">
        <v>16</v>
      </c>
      <c r="E770" s="13" t="s">
        <v>16</v>
      </c>
      <c r="F770" s="8" t="s">
        <v>17</v>
      </c>
      <c r="G770" s="8" t="s">
        <v>16</v>
      </c>
      <c r="H770" s="7" t="s">
        <v>18</v>
      </c>
      <c r="I770" s="8" t="s">
        <v>19</v>
      </c>
      <c r="J770" s="173">
        <f>J771</f>
        <v>563.15</v>
      </c>
      <c r="K770" s="173">
        <f>K771</f>
        <v>734.9</v>
      </c>
      <c r="L770" s="173">
        <f>L771</f>
        <v>141.79</v>
      </c>
      <c r="M770" s="202">
        <f t="shared" si="94"/>
        <v>19.293781466866239</v>
      </c>
    </row>
    <row r="771" spans="1:13" x14ac:dyDescent="0.3">
      <c r="A771" s="33" t="s">
        <v>78</v>
      </c>
      <c r="B771" s="11" t="s">
        <v>226</v>
      </c>
      <c r="C771" s="9" t="s">
        <v>47</v>
      </c>
      <c r="D771" s="11" t="s">
        <v>100</v>
      </c>
      <c r="E771" s="14" t="s">
        <v>16</v>
      </c>
      <c r="F771" s="11" t="s">
        <v>17</v>
      </c>
      <c r="G771" s="11" t="s">
        <v>16</v>
      </c>
      <c r="H771" s="10" t="s">
        <v>18</v>
      </c>
      <c r="I771" s="11" t="s">
        <v>19</v>
      </c>
      <c r="J771" s="152">
        <f t="shared" ref="J771:L771" si="101">J772</f>
        <v>563.15</v>
      </c>
      <c r="K771" s="152">
        <f t="shared" si="101"/>
        <v>734.9</v>
      </c>
      <c r="L771" s="152">
        <f t="shared" si="101"/>
        <v>141.79</v>
      </c>
      <c r="M771" s="203">
        <f t="shared" si="94"/>
        <v>19.293781466866239</v>
      </c>
    </row>
    <row r="772" spans="1:13" ht="75" x14ac:dyDescent="0.3">
      <c r="A772" s="42" t="s">
        <v>294</v>
      </c>
      <c r="B772" s="11" t="s">
        <v>226</v>
      </c>
      <c r="C772" s="9" t="s">
        <v>47</v>
      </c>
      <c r="D772" s="11" t="s">
        <v>100</v>
      </c>
      <c r="E772" s="14" t="s">
        <v>54</v>
      </c>
      <c r="F772" s="11" t="s">
        <v>17</v>
      </c>
      <c r="G772" s="11" t="s">
        <v>16</v>
      </c>
      <c r="H772" s="10" t="s">
        <v>18</v>
      </c>
      <c r="I772" s="11" t="s">
        <v>19</v>
      </c>
      <c r="J772" s="152">
        <f t="shared" ref="J772:L775" si="102">J773</f>
        <v>563.15</v>
      </c>
      <c r="K772" s="152">
        <f t="shared" si="102"/>
        <v>734.9</v>
      </c>
      <c r="L772" s="152">
        <f t="shared" si="102"/>
        <v>141.79</v>
      </c>
      <c r="M772" s="203">
        <f t="shared" si="94"/>
        <v>19.293781466866239</v>
      </c>
    </row>
    <row r="773" spans="1:13" ht="37.5" x14ac:dyDescent="0.3">
      <c r="A773" s="42" t="s">
        <v>263</v>
      </c>
      <c r="B773" s="11" t="s">
        <v>226</v>
      </c>
      <c r="C773" s="9" t="s">
        <v>47</v>
      </c>
      <c r="D773" s="11" t="s">
        <v>100</v>
      </c>
      <c r="E773" s="14" t="s">
        <v>54</v>
      </c>
      <c r="F773" s="11" t="s">
        <v>9</v>
      </c>
      <c r="G773" s="11" t="s">
        <v>16</v>
      </c>
      <c r="H773" s="10" t="s">
        <v>18</v>
      </c>
      <c r="I773" s="11" t="s">
        <v>19</v>
      </c>
      <c r="J773" s="152">
        <f t="shared" si="102"/>
        <v>563.15</v>
      </c>
      <c r="K773" s="152">
        <f t="shared" si="102"/>
        <v>734.9</v>
      </c>
      <c r="L773" s="152">
        <f t="shared" si="102"/>
        <v>141.79</v>
      </c>
      <c r="M773" s="203">
        <f t="shared" si="94"/>
        <v>19.293781466866239</v>
      </c>
    </row>
    <row r="774" spans="1:13" ht="37.5" x14ac:dyDescent="0.3">
      <c r="A774" s="42" t="s">
        <v>315</v>
      </c>
      <c r="B774" s="11" t="s">
        <v>226</v>
      </c>
      <c r="C774" s="9" t="s">
        <v>47</v>
      </c>
      <c r="D774" s="11" t="s">
        <v>100</v>
      </c>
      <c r="E774" s="14" t="s">
        <v>54</v>
      </c>
      <c r="F774" s="11" t="s">
        <v>9</v>
      </c>
      <c r="G774" s="11" t="s">
        <v>21</v>
      </c>
      <c r="H774" s="10" t="s">
        <v>18</v>
      </c>
      <c r="I774" s="11" t="s">
        <v>19</v>
      </c>
      <c r="J774" s="152">
        <f t="shared" si="102"/>
        <v>563.15</v>
      </c>
      <c r="K774" s="152">
        <f t="shared" si="102"/>
        <v>734.9</v>
      </c>
      <c r="L774" s="152">
        <f t="shared" si="102"/>
        <v>141.79</v>
      </c>
      <c r="M774" s="203">
        <f t="shared" si="94"/>
        <v>19.293781466866239</v>
      </c>
    </row>
    <row r="775" spans="1:13" ht="37.5" x14ac:dyDescent="0.3">
      <c r="A775" s="33" t="s">
        <v>290</v>
      </c>
      <c r="B775" s="11" t="s">
        <v>226</v>
      </c>
      <c r="C775" s="9" t="s">
        <v>47</v>
      </c>
      <c r="D775" s="11" t="s">
        <v>100</v>
      </c>
      <c r="E775" s="14" t="s">
        <v>54</v>
      </c>
      <c r="F775" s="11" t="s">
        <v>9</v>
      </c>
      <c r="G775" s="11" t="s">
        <v>21</v>
      </c>
      <c r="H775" s="10" t="s">
        <v>238</v>
      </c>
      <c r="I775" s="11" t="s">
        <v>19</v>
      </c>
      <c r="J775" s="152">
        <f t="shared" si="102"/>
        <v>563.15</v>
      </c>
      <c r="K775" s="152">
        <f t="shared" si="102"/>
        <v>734.9</v>
      </c>
      <c r="L775" s="152">
        <f t="shared" si="102"/>
        <v>141.79</v>
      </c>
      <c r="M775" s="203">
        <f t="shared" si="94"/>
        <v>19.293781466866239</v>
      </c>
    </row>
    <row r="776" spans="1:13" ht="37.5" x14ac:dyDescent="0.3">
      <c r="A776" s="33" t="s">
        <v>35</v>
      </c>
      <c r="B776" s="11" t="s">
        <v>226</v>
      </c>
      <c r="C776" s="10" t="s">
        <v>54</v>
      </c>
      <c r="D776" s="11" t="s">
        <v>100</v>
      </c>
      <c r="E776" s="14" t="s">
        <v>54</v>
      </c>
      <c r="F776" s="11" t="s">
        <v>9</v>
      </c>
      <c r="G776" s="11" t="s">
        <v>21</v>
      </c>
      <c r="H776" s="10" t="s">
        <v>238</v>
      </c>
      <c r="I776" s="11" t="s">
        <v>36</v>
      </c>
      <c r="J776" s="152">
        <v>563.15</v>
      </c>
      <c r="K776" s="152">
        <v>734.9</v>
      </c>
      <c r="L776" s="152">
        <v>141.79</v>
      </c>
      <c r="M776" s="203">
        <f t="shared" si="94"/>
        <v>19.293781466866239</v>
      </c>
    </row>
    <row r="777" spans="1:13" x14ac:dyDescent="0.3">
      <c r="A777" s="34" t="s">
        <v>89</v>
      </c>
      <c r="B777" s="8" t="s">
        <v>226</v>
      </c>
      <c r="C777" s="7" t="s">
        <v>70</v>
      </c>
      <c r="D777" s="7" t="s">
        <v>16</v>
      </c>
      <c r="E777" s="8" t="s">
        <v>16</v>
      </c>
      <c r="F777" s="8" t="s">
        <v>17</v>
      </c>
      <c r="G777" s="8" t="s">
        <v>16</v>
      </c>
      <c r="H777" s="7" t="s">
        <v>18</v>
      </c>
      <c r="I777" s="8" t="s">
        <v>19</v>
      </c>
      <c r="J777" s="173">
        <f t="shared" ref="J777:L778" si="103">J778</f>
        <v>4031.1800000000003</v>
      </c>
      <c r="K777" s="173">
        <f t="shared" si="103"/>
        <v>6055.18</v>
      </c>
      <c r="L777" s="173">
        <f t="shared" si="103"/>
        <v>248.13</v>
      </c>
      <c r="M777" s="202">
        <f t="shared" si="94"/>
        <v>4.0978137726706718</v>
      </c>
    </row>
    <row r="778" spans="1:13" x14ac:dyDescent="0.3">
      <c r="A778" s="34" t="s">
        <v>231</v>
      </c>
      <c r="B778" s="8" t="s">
        <v>226</v>
      </c>
      <c r="C778" s="7" t="s">
        <v>70</v>
      </c>
      <c r="D778" s="7" t="s">
        <v>24</v>
      </c>
      <c r="E778" s="8" t="s">
        <v>16</v>
      </c>
      <c r="F778" s="7" t="s">
        <v>17</v>
      </c>
      <c r="G778" s="8" t="s">
        <v>16</v>
      </c>
      <c r="H778" s="7" t="s">
        <v>18</v>
      </c>
      <c r="I778" s="8" t="s">
        <v>19</v>
      </c>
      <c r="J778" s="173">
        <f t="shared" si="103"/>
        <v>4031.1800000000003</v>
      </c>
      <c r="K778" s="173">
        <f t="shared" si="103"/>
        <v>6055.18</v>
      </c>
      <c r="L778" s="173">
        <f t="shared" si="103"/>
        <v>248.13</v>
      </c>
      <c r="M778" s="202">
        <f t="shared" si="94"/>
        <v>4.0978137726706718</v>
      </c>
    </row>
    <row r="779" spans="1:13" ht="75" x14ac:dyDescent="0.3">
      <c r="A779" s="33" t="s">
        <v>278</v>
      </c>
      <c r="B779" s="11" t="s">
        <v>226</v>
      </c>
      <c r="C779" s="10" t="s">
        <v>70</v>
      </c>
      <c r="D779" s="10" t="s">
        <v>24</v>
      </c>
      <c r="E779" s="11" t="s">
        <v>55</v>
      </c>
      <c r="F779" s="10" t="s">
        <v>17</v>
      </c>
      <c r="G779" s="11" t="s">
        <v>16</v>
      </c>
      <c r="H779" s="10" t="s">
        <v>18</v>
      </c>
      <c r="I779" s="11" t="s">
        <v>19</v>
      </c>
      <c r="J779" s="152">
        <f>J780+J784</f>
        <v>4031.1800000000003</v>
      </c>
      <c r="K779" s="152">
        <f>K780+K784</f>
        <v>6055.18</v>
      </c>
      <c r="L779" s="152">
        <f>L780+L784</f>
        <v>248.13</v>
      </c>
      <c r="M779" s="203">
        <f t="shared" si="94"/>
        <v>4.0978137726706718</v>
      </c>
    </row>
    <row r="780" spans="1:13" ht="56.25" x14ac:dyDescent="0.3">
      <c r="A780" s="33" t="s">
        <v>246</v>
      </c>
      <c r="B780" s="11" t="s">
        <v>226</v>
      </c>
      <c r="C780" s="10" t="s">
        <v>70</v>
      </c>
      <c r="D780" s="10" t="s">
        <v>24</v>
      </c>
      <c r="E780" s="11" t="s">
        <v>55</v>
      </c>
      <c r="F780" s="10" t="s">
        <v>9</v>
      </c>
      <c r="G780" s="11" t="s">
        <v>16</v>
      </c>
      <c r="H780" s="10" t="s">
        <v>18</v>
      </c>
      <c r="I780" s="11" t="s">
        <v>19</v>
      </c>
      <c r="J780" s="152">
        <f t="shared" ref="J780:L782" si="104">J781</f>
        <v>678.13</v>
      </c>
      <c r="K780" s="152">
        <f t="shared" si="104"/>
        <v>1609.13</v>
      </c>
      <c r="L780" s="152">
        <f t="shared" si="104"/>
        <v>223.4</v>
      </c>
      <c r="M780" s="203">
        <f t="shared" si="94"/>
        <v>13.883278541820735</v>
      </c>
    </row>
    <row r="781" spans="1:13" ht="37.5" x14ac:dyDescent="0.3">
      <c r="A781" s="33" t="s">
        <v>276</v>
      </c>
      <c r="B781" s="11" t="s">
        <v>226</v>
      </c>
      <c r="C781" s="10" t="s">
        <v>70</v>
      </c>
      <c r="D781" s="10" t="s">
        <v>24</v>
      </c>
      <c r="E781" s="11" t="s">
        <v>55</v>
      </c>
      <c r="F781" s="11" t="s">
        <v>9</v>
      </c>
      <c r="G781" s="11" t="s">
        <v>21</v>
      </c>
      <c r="H781" s="10" t="s">
        <v>18</v>
      </c>
      <c r="I781" s="11" t="s">
        <v>19</v>
      </c>
      <c r="J781" s="152">
        <f t="shared" si="104"/>
        <v>678.13</v>
      </c>
      <c r="K781" s="152">
        <f t="shared" si="104"/>
        <v>1609.13</v>
      </c>
      <c r="L781" s="152">
        <f t="shared" si="104"/>
        <v>223.4</v>
      </c>
      <c r="M781" s="203">
        <f t="shared" si="94"/>
        <v>13.883278541820735</v>
      </c>
    </row>
    <row r="782" spans="1:13" ht="37.5" x14ac:dyDescent="0.3">
      <c r="A782" s="33" t="s">
        <v>279</v>
      </c>
      <c r="B782" s="11" t="s">
        <v>226</v>
      </c>
      <c r="C782" s="10" t="s">
        <v>70</v>
      </c>
      <c r="D782" s="10" t="s">
        <v>24</v>
      </c>
      <c r="E782" s="11" t="s">
        <v>55</v>
      </c>
      <c r="F782" s="11" t="s">
        <v>9</v>
      </c>
      <c r="G782" s="11" t="s">
        <v>21</v>
      </c>
      <c r="H782" s="10" t="s">
        <v>217</v>
      </c>
      <c r="I782" s="11" t="s">
        <v>19</v>
      </c>
      <c r="J782" s="152">
        <f t="shared" si="104"/>
        <v>678.13</v>
      </c>
      <c r="K782" s="152">
        <f t="shared" si="104"/>
        <v>1609.13</v>
      </c>
      <c r="L782" s="152">
        <f t="shared" si="104"/>
        <v>223.4</v>
      </c>
      <c r="M782" s="203">
        <f t="shared" si="94"/>
        <v>13.883278541820735</v>
      </c>
    </row>
    <row r="783" spans="1:13" ht="37.5" x14ac:dyDescent="0.3">
      <c r="A783" s="33" t="s">
        <v>35</v>
      </c>
      <c r="B783" s="11" t="s">
        <v>226</v>
      </c>
      <c r="C783" s="10" t="s">
        <v>70</v>
      </c>
      <c r="D783" s="10" t="s">
        <v>24</v>
      </c>
      <c r="E783" s="11" t="s">
        <v>55</v>
      </c>
      <c r="F783" s="11" t="s">
        <v>9</v>
      </c>
      <c r="G783" s="11" t="s">
        <v>21</v>
      </c>
      <c r="H783" s="10" t="s">
        <v>217</v>
      </c>
      <c r="I783" s="11" t="s">
        <v>36</v>
      </c>
      <c r="J783" s="152">
        <v>678.13</v>
      </c>
      <c r="K783" s="152">
        <v>1609.13</v>
      </c>
      <c r="L783" s="152">
        <v>223.4</v>
      </c>
      <c r="M783" s="203">
        <f t="shared" si="94"/>
        <v>13.883278541820735</v>
      </c>
    </row>
    <row r="784" spans="1:13" s="15" customFormat="1" ht="56.25" x14ac:dyDescent="0.3">
      <c r="A784" s="33" t="s">
        <v>280</v>
      </c>
      <c r="B784" s="11" t="s">
        <v>226</v>
      </c>
      <c r="C784" s="10" t="s">
        <v>70</v>
      </c>
      <c r="D784" s="10" t="s">
        <v>24</v>
      </c>
      <c r="E784" s="11" t="s">
        <v>55</v>
      </c>
      <c r="F784" s="11" t="s">
        <v>85</v>
      </c>
      <c r="G784" s="11" t="s">
        <v>16</v>
      </c>
      <c r="H784" s="10" t="s">
        <v>18</v>
      </c>
      <c r="I784" s="11" t="s">
        <v>19</v>
      </c>
      <c r="J784" s="152">
        <f t="shared" ref="J784:L786" si="105">J785</f>
        <v>3353.05</v>
      </c>
      <c r="K784" s="152">
        <f t="shared" si="105"/>
        <v>4446.05</v>
      </c>
      <c r="L784" s="152">
        <f t="shared" si="105"/>
        <v>24.73</v>
      </c>
      <c r="M784" s="203">
        <f t="shared" si="94"/>
        <v>0.55622406405685942</v>
      </c>
    </row>
    <row r="785" spans="1:13" x14ac:dyDescent="0.3">
      <c r="A785" s="33" t="s">
        <v>245</v>
      </c>
      <c r="B785" s="11" t="s">
        <v>226</v>
      </c>
      <c r="C785" s="10" t="s">
        <v>70</v>
      </c>
      <c r="D785" s="10" t="s">
        <v>24</v>
      </c>
      <c r="E785" s="11" t="s">
        <v>55</v>
      </c>
      <c r="F785" s="11" t="s">
        <v>85</v>
      </c>
      <c r="G785" s="11" t="s">
        <v>54</v>
      </c>
      <c r="H785" s="10" t="s">
        <v>18</v>
      </c>
      <c r="I785" s="11" t="s">
        <v>19</v>
      </c>
      <c r="J785" s="152">
        <f t="shared" si="105"/>
        <v>3353.05</v>
      </c>
      <c r="K785" s="152">
        <f t="shared" si="105"/>
        <v>4446.05</v>
      </c>
      <c r="L785" s="152">
        <f t="shared" si="105"/>
        <v>24.73</v>
      </c>
      <c r="M785" s="203">
        <f t="shared" si="94"/>
        <v>0.55622406405685942</v>
      </c>
    </row>
    <row r="786" spans="1:13" x14ac:dyDescent="0.3">
      <c r="A786" s="33" t="s">
        <v>220</v>
      </c>
      <c r="B786" s="11" t="s">
        <v>226</v>
      </c>
      <c r="C786" s="10" t="s">
        <v>70</v>
      </c>
      <c r="D786" s="10" t="s">
        <v>24</v>
      </c>
      <c r="E786" s="11" t="s">
        <v>55</v>
      </c>
      <c r="F786" s="11" t="s">
        <v>85</v>
      </c>
      <c r="G786" s="11" t="s">
        <v>54</v>
      </c>
      <c r="H786" s="10" t="s">
        <v>221</v>
      </c>
      <c r="I786" s="11" t="s">
        <v>19</v>
      </c>
      <c r="J786" s="152">
        <f t="shared" si="105"/>
        <v>3353.05</v>
      </c>
      <c r="K786" s="152">
        <f t="shared" si="105"/>
        <v>4446.05</v>
      </c>
      <c r="L786" s="152">
        <f t="shared" si="105"/>
        <v>24.73</v>
      </c>
      <c r="M786" s="203">
        <f t="shared" si="94"/>
        <v>0.55622406405685942</v>
      </c>
    </row>
    <row r="787" spans="1:13" ht="37.5" x14ac:dyDescent="0.3">
      <c r="A787" s="33" t="s">
        <v>35</v>
      </c>
      <c r="B787" s="11" t="s">
        <v>226</v>
      </c>
      <c r="C787" s="10" t="s">
        <v>70</v>
      </c>
      <c r="D787" s="10" t="s">
        <v>24</v>
      </c>
      <c r="E787" s="11" t="s">
        <v>55</v>
      </c>
      <c r="F787" s="11" t="s">
        <v>85</v>
      </c>
      <c r="G787" s="11" t="s">
        <v>54</v>
      </c>
      <c r="H787" s="10" t="s">
        <v>221</v>
      </c>
      <c r="I787" s="11" t="s">
        <v>36</v>
      </c>
      <c r="J787" s="152">
        <v>3353.05</v>
      </c>
      <c r="K787" s="152">
        <v>4446.05</v>
      </c>
      <c r="L787" s="152">
        <v>24.73</v>
      </c>
      <c r="M787" s="203">
        <f t="shared" si="94"/>
        <v>0.55622406405685942</v>
      </c>
    </row>
    <row r="788" spans="1:13" x14ac:dyDescent="0.3">
      <c r="A788" s="66" t="s">
        <v>179</v>
      </c>
      <c r="B788" s="8" t="s">
        <v>226</v>
      </c>
      <c r="C788" s="13" t="s">
        <v>117</v>
      </c>
      <c r="D788" s="7" t="s">
        <v>16</v>
      </c>
      <c r="E788" s="8" t="s">
        <v>16</v>
      </c>
      <c r="F788" s="8" t="s">
        <v>17</v>
      </c>
      <c r="G788" s="8" t="s">
        <v>16</v>
      </c>
      <c r="H788" s="7" t="s">
        <v>18</v>
      </c>
      <c r="I788" s="8" t="s">
        <v>19</v>
      </c>
      <c r="J788" s="173">
        <f t="shared" ref="J788:L792" si="106">J789</f>
        <v>0</v>
      </c>
      <c r="K788" s="173">
        <f t="shared" si="106"/>
        <v>500</v>
      </c>
      <c r="L788" s="173">
        <f t="shared" si="106"/>
        <v>0</v>
      </c>
      <c r="M788" s="202">
        <f t="shared" si="94"/>
        <v>0</v>
      </c>
    </row>
    <row r="789" spans="1:13" x14ac:dyDescent="0.3">
      <c r="A789" s="33" t="s">
        <v>304</v>
      </c>
      <c r="B789" s="11" t="s">
        <v>226</v>
      </c>
      <c r="C789" s="10" t="s">
        <v>117</v>
      </c>
      <c r="D789" s="10" t="s">
        <v>54</v>
      </c>
      <c r="E789" s="14" t="s">
        <v>16</v>
      </c>
      <c r="F789" s="11" t="s">
        <v>17</v>
      </c>
      <c r="G789" s="11" t="s">
        <v>16</v>
      </c>
      <c r="H789" s="10" t="s">
        <v>18</v>
      </c>
      <c r="I789" s="11" t="s">
        <v>19</v>
      </c>
      <c r="J789" s="152">
        <f t="shared" si="106"/>
        <v>0</v>
      </c>
      <c r="K789" s="152">
        <f t="shared" si="106"/>
        <v>500</v>
      </c>
      <c r="L789" s="152">
        <f t="shared" si="106"/>
        <v>0</v>
      </c>
      <c r="M789" s="203">
        <f t="shared" ref="M789:M852" si="107">L789/K789*100</f>
        <v>0</v>
      </c>
    </row>
    <row r="790" spans="1:13" ht="56.25" x14ac:dyDescent="0.3">
      <c r="A790" s="48" t="s">
        <v>348</v>
      </c>
      <c r="B790" s="11" t="s">
        <v>226</v>
      </c>
      <c r="C790" s="14" t="s">
        <v>117</v>
      </c>
      <c r="D790" s="14" t="s">
        <v>54</v>
      </c>
      <c r="E790" s="11" t="s">
        <v>93</v>
      </c>
      <c r="F790" s="11" t="s">
        <v>17</v>
      </c>
      <c r="G790" s="11" t="s">
        <v>16</v>
      </c>
      <c r="H790" s="10" t="s">
        <v>18</v>
      </c>
      <c r="I790" s="11" t="s">
        <v>19</v>
      </c>
      <c r="J790" s="152">
        <f t="shared" si="106"/>
        <v>0</v>
      </c>
      <c r="K790" s="152">
        <f t="shared" si="106"/>
        <v>500</v>
      </c>
      <c r="L790" s="152">
        <f t="shared" si="106"/>
        <v>0</v>
      </c>
      <c r="M790" s="203">
        <f t="shared" si="107"/>
        <v>0</v>
      </c>
    </row>
    <row r="791" spans="1:13" ht="56.25" x14ac:dyDescent="0.3">
      <c r="A791" s="33" t="s">
        <v>909</v>
      </c>
      <c r="B791" s="11" t="s">
        <v>226</v>
      </c>
      <c r="C791" s="14" t="s">
        <v>117</v>
      </c>
      <c r="D791" s="14" t="s">
        <v>54</v>
      </c>
      <c r="E791" s="11" t="s">
        <v>93</v>
      </c>
      <c r="F791" s="11" t="s">
        <v>17</v>
      </c>
      <c r="G791" s="11" t="s">
        <v>70</v>
      </c>
      <c r="H791" s="10" t="s">
        <v>18</v>
      </c>
      <c r="I791" s="11" t="s">
        <v>19</v>
      </c>
      <c r="J791" s="152">
        <f t="shared" si="106"/>
        <v>0</v>
      </c>
      <c r="K791" s="152">
        <f t="shared" si="106"/>
        <v>500</v>
      </c>
      <c r="L791" s="152">
        <f t="shared" si="106"/>
        <v>0</v>
      </c>
      <c r="M791" s="203">
        <f t="shared" si="107"/>
        <v>0</v>
      </c>
    </row>
    <row r="792" spans="1:13" ht="37.5" x14ac:dyDescent="0.3">
      <c r="A792" s="33" t="s">
        <v>908</v>
      </c>
      <c r="B792" s="11" t="s">
        <v>226</v>
      </c>
      <c r="C792" s="14" t="s">
        <v>117</v>
      </c>
      <c r="D792" s="14" t="s">
        <v>54</v>
      </c>
      <c r="E792" s="11" t="s">
        <v>93</v>
      </c>
      <c r="F792" s="11" t="s">
        <v>17</v>
      </c>
      <c r="G792" s="11" t="s">
        <v>70</v>
      </c>
      <c r="H792" s="10" t="s">
        <v>907</v>
      </c>
      <c r="I792" s="11" t="s">
        <v>19</v>
      </c>
      <c r="J792" s="152">
        <f t="shared" si="106"/>
        <v>0</v>
      </c>
      <c r="K792" s="152">
        <f t="shared" si="106"/>
        <v>500</v>
      </c>
      <c r="L792" s="152">
        <f t="shared" si="106"/>
        <v>0</v>
      </c>
      <c r="M792" s="203">
        <f t="shared" si="107"/>
        <v>0</v>
      </c>
    </row>
    <row r="793" spans="1:13" ht="37.5" x14ac:dyDescent="0.3">
      <c r="A793" s="33" t="s">
        <v>35</v>
      </c>
      <c r="B793" s="11" t="s">
        <v>226</v>
      </c>
      <c r="C793" s="14" t="s">
        <v>117</v>
      </c>
      <c r="D793" s="14" t="s">
        <v>54</v>
      </c>
      <c r="E793" s="11" t="s">
        <v>93</v>
      </c>
      <c r="F793" s="11" t="s">
        <v>17</v>
      </c>
      <c r="G793" s="11" t="s">
        <v>70</v>
      </c>
      <c r="H793" s="10" t="s">
        <v>907</v>
      </c>
      <c r="I793" s="11" t="s">
        <v>36</v>
      </c>
      <c r="J793" s="152">
        <v>0</v>
      </c>
      <c r="K793" s="152">
        <v>500</v>
      </c>
      <c r="L793" s="152">
        <v>0</v>
      </c>
      <c r="M793" s="203">
        <f t="shared" si="107"/>
        <v>0</v>
      </c>
    </row>
    <row r="794" spans="1:13" ht="56.25" x14ac:dyDescent="0.3">
      <c r="A794" s="50" t="s">
        <v>360</v>
      </c>
      <c r="B794" s="8" t="s">
        <v>227</v>
      </c>
      <c r="C794" s="7" t="s">
        <v>16</v>
      </c>
      <c r="D794" s="7" t="s">
        <v>16</v>
      </c>
      <c r="E794" s="8" t="s">
        <v>16</v>
      </c>
      <c r="F794" s="7" t="s">
        <v>17</v>
      </c>
      <c r="G794" s="8" t="s">
        <v>16</v>
      </c>
      <c r="H794" s="7" t="s">
        <v>18</v>
      </c>
      <c r="I794" s="8" t="s">
        <v>19</v>
      </c>
      <c r="J794" s="173">
        <f>J795+J821+J827+J837+J866+J854+J860</f>
        <v>9194.7200000000012</v>
      </c>
      <c r="K794" s="173">
        <f>K795+K821+K827+K837+K866+K854+K860</f>
        <v>16269.88</v>
      </c>
      <c r="L794" s="173">
        <f>L795+L821+L827+L837+L866+L854+L860</f>
        <v>1061.75</v>
      </c>
      <c r="M794" s="202">
        <f t="shared" si="107"/>
        <v>6.5258625140443574</v>
      </c>
    </row>
    <row r="795" spans="1:13" x14ac:dyDescent="0.3">
      <c r="A795" s="48" t="s">
        <v>20</v>
      </c>
      <c r="B795" s="8" t="s">
        <v>227</v>
      </c>
      <c r="C795" s="7" t="s">
        <v>21</v>
      </c>
      <c r="D795" s="7" t="s">
        <v>16</v>
      </c>
      <c r="E795" s="8" t="s">
        <v>16</v>
      </c>
      <c r="F795" s="7" t="s">
        <v>17</v>
      </c>
      <c r="G795" s="8" t="s">
        <v>16</v>
      </c>
      <c r="H795" s="7" t="s">
        <v>18</v>
      </c>
      <c r="I795" s="8" t="s">
        <v>19</v>
      </c>
      <c r="J795" s="173">
        <f>J796+J805</f>
        <v>3837.7</v>
      </c>
      <c r="K795" s="173">
        <f>K796+K805</f>
        <v>3837.7</v>
      </c>
      <c r="L795" s="173">
        <f>L796+L805</f>
        <v>694.86</v>
      </c>
      <c r="M795" s="202">
        <f t="shared" si="107"/>
        <v>18.106157333819738</v>
      </c>
    </row>
    <row r="796" spans="1:13" ht="56.25" x14ac:dyDescent="0.3">
      <c r="A796" s="33" t="s">
        <v>46</v>
      </c>
      <c r="B796" s="11" t="s">
        <v>227</v>
      </c>
      <c r="C796" s="9" t="s">
        <v>43</v>
      </c>
      <c r="D796" s="11" t="s">
        <v>54</v>
      </c>
      <c r="E796" s="14" t="s">
        <v>16</v>
      </c>
      <c r="F796" s="11" t="s">
        <v>17</v>
      </c>
      <c r="G796" s="11" t="s">
        <v>16</v>
      </c>
      <c r="H796" s="10" t="s">
        <v>18</v>
      </c>
      <c r="I796" s="11" t="s">
        <v>19</v>
      </c>
      <c r="J796" s="152">
        <f t="shared" ref="J796:L797" si="108">J797</f>
        <v>3622.7</v>
      </c>
      <c r="K796" s="152">
        <f t="shared" si="108"/>
        <v>3622.7</v>
      </c>
      <c r="L796" s="152">
        <f t="shared" si="108"/>
        <v>669.83</v>
      </c>
      <c r="M796" s="203">
        <f t="shared" si="107"/>
        <v>18.489800425097304</v>
      </c>
    </row>
    <row r="797" spans="1:13" ht="37.5" x14ac:dyDescent="0.3">
      <c r="A797" s="33" t="s">
        <v>48</v>
      </c>
      <c r="B797" s="11" t="s">
        <v>227</v>
      </c>
      <c r="C797" s="9" t="s">
        <v>43</v>
      </c>
      <c r="D797" s="11" t="s">
        <v>54</v>
      </c>
      <c r="E797" s="11" t="s">
        <v>45</v>
      </c>
      <c r="F797" s="11" t="s">
        <v>17</v>
      </c>
      <c r="G797" s="11" t="s">
        <v>16</v>
      </c>
      <c r="H797" s="10" t="s">
        <v>18</v>
      </c>
      <c r="I797" s="11" t="s">
        <v>19</v>
      </c>
      <c r="J797" s="152">
        <f t="shared" si="108"/>
        <v>3622.7</v>
      </c>
      <c r="K797" s="152">
        <f t="shared" si="108"/>
        <v>3622.7</v>
      </c>
      <c r="L797" s="152">
        <f t="shared" si="108"/>
        <v>669.83</v>
      </c>
      <c r="M797" s="203">
        <f t="shared" si="107"/>
        <v>18.489800425097304</v>
      </c>
    </row>
    <row r="798" spans="1:13" ht="37.5" x14ac:dyDescent="0.3">
      <c r="A798" s="33" t="s">
        <v>49</v>
      </c>
      <c r="B798" s="11" t="s">
        <v>227</v>
      </c>
      <c r="C798" s="9" t="s">
        <v>43</v>
      </c>
      <c r="D798" s="11" t="s">
        <v>54</v>
      </c>
      <c r="E798" s="9">
        <v>51</v>
      </c>
      <c r="F798" s="9">
        <v>2</v>
      </c>
      <c r="G798" s="11" t="s">
        <v>16</v>
      </c>
      <c r="H798" s="10" t="s">
        <v>18</v>
      </c>
      <c r="I798" s="11" t="s">
        <v>19</v>
      </c>
      <c r="J798" s="152">
        <f>J799+J803</f>
        <v>3622.7</v>
      </c>
      <c r="K798" s="152">
        <f>K799+K803</f>
        <v>3622.7</v>
      </c>
      <c r="L798" s="152">
        <f>L799+L803</f>
        <v>669.83</v>
      </c>
      <c r="M798" s="203">
        <f t="shared" si="107"/>
        <v>18.489800425097304</v>
      </c>
    </row>
    <row r="799" spans="1:13" ht="37.5" x14ac:dyDescent="0.3">
      <c r="A799" s="33" t="s">
        <v>33</v>
      </c>
      <c r="B799" s="11" t="s">
        <v>227</v>
      </c>
      <c r="C799" s="9" t="s">
        <v>43</v>
      </c>
      <c r="D799" s="11" t="s">
        <v>54</v>
      </c>
      <c r="E799" s="9">
        <v>51</v>
      </c>
      <c r="F799" s="9">
        <v>2</v>
      </c>
      <c r="G799" s="11" t="s">
        <v>16</v>
      </c>
      <c r="H799" s="10" t="s">
        <v>28</v>
      </c>
      <c r="I799" s="11" t="s">
        <v>19</v>
      </c>
      <c r="J799" s="152">
        <f>J800+J801+J802</f>
        <v>755.37000000000012</v>
      </c>
      <c r="K799" s="152">
        <f>K800+K801+K802</f>
        <v>755.37000000000012</v>
      </c>
      <c r="L799" s="152">
        <f>L800+L801+L802</f>
        <v>49.21</v>
      </c>
      <c r="M799" s="203">
        <f t="shared" si="107"/>
        <v>6.5146881660643112</v>
      </c>
    </row>
    <row r="800" spans="1:13" ht="75" x14ac:dyDescent="0.3">
      <c r="A800" s="33" t="s">
        <v>34</v>
      </c>
      <c r="B800" s="11" t="s">
        <v>227</v>
      </c>
      <c r="C800" s="10" t="s">
        <v>21</v>
      </c>
      <c r="D800" s="11" t="s">
        <v>54</v>
      </c>
      <c r="E800" s="9">
        <v>51</v>
      </c>
      <c r="F800" s="9">
        <v>2</v>
      </c>
      <c r="G800" s="11" t="s">
        <v>16</v>
      </c>
      <c r="H800" s="10" t="s">
        <v>28</v>
      </c>
      <c r="I800" s="11" t="s">
        <v>29</v>
      </c>
      <c r="J800" s="152">
        <v>60.94</v>
      </c>
      <c r="K800" s="152">
        <v>60.94</v>
      </c>
      <c r="L800" s="152">
        <v>0</v>
      </c>
      <c r="M800" s="203">
        <f t="shared" si="107"/>
        <v>0</v>
      </c>
    </row>
    <row r="801" spans="1:13" ht="37.5" x14ac:dyDescent="0.3">
      <c r="A801" s="33" t="s">
        <v>35</v>
      </c>
      <c r="B801" s="11" t="s">
        <v>227</v>
      </c>
      <c r="C801" s="10" t="s">
        <v>21</v>
      </c>
      <c r="D801" s="11" t="s">
        <v>54</v>
      </c>
      <c r="E801" s="9">
        <v>51</v>
      </c>
      <c r="F801" s="9">
        <v>2</v>
      </c>
      <c r="G801" s="11" t="s">
        <v>16</v>
      </c>
      <c r="H801" s="10" t="s">
        <v>28</v>
      </c>
      <c r="I801" s="11" t="s">
        <v>36</v>
      </c>
      <c r="J801" s="152">
        <v>682.19</v>
      </c>
      <c r="K801" s="152">
        <v>682.19</v>
      </c>
      <c r="L801" s="152">
        <v>49.21</v>
      </c>
      <c r="M801" s="203">
        <f t="shared" si="107"/>
        <v>7.2135328867324349</v>
      </c>
    </row>
    <row r="802" spans="1:13" x14ac:dyDescent="0.3">
      <c r="A802" s="73" t="s">
        <v>37</v>
      </c>
      <c r="B802" s="11" t="s">
        <v>227</v>
      </c>
      <c r="C802" s="10" t="s">
        <v>21</v>
      </c>
      <c r="D802" s="11" t="s">
        <v>54</v>
      </c>
      <c r="E802" s="9">
        <v>51</v>
      </c>
      <c r="F802" s="9">
        <v>2</v>
      </c>
      <c r="G802" s="11" t="s">
        <v>16</v>
      </c>
      <c r="H802" s="10" t="s">
        <v>28</v>
      </c>
      <c r="I802" s="11" t="s">
        <v>38</v>
      </c>
      <c r="J802" s="152">
        <v>12.24</v>
      </c>
      <c r="K802" s="152">
        <v>12.24</v>
      </c>
      <c r="L802" s="152">
        <v>0</v>
      </c>
      <c r="M802" s="203">
        <f t="shared" si="107"/>
        <v>0</v>
      </c>
    </row>
    <row r="803" spans="1:13" ht="37.5" x14ac:dyDescent="0.3">
      <c r="A803" s="33" t="s">
        <v>39</v>
      </c>
      <c r="B803" s="11" t="s">
        <v>227</v>
      </c>
      <c r="C803" s="9" t="s">
        <v>43</v>
      </c>
      <c r="D803" s="11" t="s">
        <v>54</v>
      </c>
      <c r="E803" s="9">
        <v>51</v>
      </c>
      <c r="F803" s="9">
        <v>2</v>
      </c>
      <c r="G803" s="11" t="s">
        <v>16</v>
      </c>
      <c r="H803" s="10" t="s">
        <v>30</v>
      </c>
      <c r="I803" s="11" t="s">
        <v>19</v>
      </c>
      <c r="J803" s="152">
        <f>J804</f>
        <v>2867.33</v>
      </c>
      <c r="K803" s="152">
        <f>K804</f>
        <v>2867.33</v>
      </c>
      <c r="L803" s="152">
        <f>L804</f>
        <v>620.62</v>
      </c>
      <c r="M803" s="203">
        <f t="shared" si="107"/>
        <v>21.644526440974705</v>
      </c>
    </row>
    <row r="804" spans="1:13" ht="75" x14ac:dyDescent="0.3">
      <c r="A804" s="33" t="s">
        <v>34</v>
      </c>
      <c r="B804" s="11" t="s">
        <v>227</v>
      </c>
      <c r="C804" s="10" t="s">
        <v>21</v>
      </c>
      <c r="D804" s="11" t="s">
        <v>54</v>
      </c>
      <c r="E804" s="9">
        <v>51</v>
      </c>
      <c r="F804" s="9">
        <v>2</v>
      </c>
      <c r="G804" s="11" t="s">
        <v>16</v>
      </c>
      <c r="H804" s="10" t="s">
        <v>30</v>
      </c>
      <c r="I804" s="11" t="s">
        <v>29</v>
      </c>
      <c r="J804" s="152">
        <v>2867.33</v>
      </c>
      <c r="K804" s="152">
        <v>2867.33</v>
      </c>
      <c r="L804" s="152">
        <v>620.62</v>
      </c>
      <c r="M804" s="203">
        <f t="shared" si="107"/>
        <v>21.644526440974705</v>
      </c>
    </row>
    <row r="805" spans="1:13" x14ac:dyDescent="0.3">
      <c r="A805" s="34" t="s">
        <v>40</v>
      </c>
      <c r="B805" s="6">
        <v>672</v>
      </c>
      <c r="C805" s="6" t="s">
        <v>43</v>
      </c>
      <c r="D805" s="8">
        <v>13</v>
      </c>
      <c r="E805" s="8" t="s">
        <v>16</v>
      </c>
      <c r="F805" s="8" t="s">
        <v>17</v>
      </c>
      <c r="G805" s="8" t="s">
        <v>16</v>
      </c>
      <c r="H805" s="7" t="s">
        <v>18</v>
      </c>
      <c r="I805" s="8" t="s">
        <v>19</v>
      </c>
      <c r="J805" s="173">
        <f>J806+J812+J817</f>
        <v>215</v>
      </c>
      <c r="K805" s="173">
        <f>K806+K812+K817</f>
        <v>215</v>
      </c>
      <c r="L805" s="173">
        <f>L806+L812+L817</f>
        <v>25.03</v>
      </c>
      <c r="M805" s="202">
        <f t="shared" si="107"/>
        <v>11.641860465116279</v>
      </c>
    </row>
    <row r="806" spans="1:13" ht="37.5" x14ac:dyDescent="0.3">
      <c r="A806" s="33" t="s">
        <v>48</v>
      </c>
      <c r="B806" s="9">
        <v>672</v>
      </c>
      <c r="C806" s="9" t="s">
        <v>43</v>
      </c>
      <c r="D806" s="11">
        <v>13</v>
      </c>
      <c r="E806" s="11" t="s">
        <v>45</v>
      </c>
      <c r="F806" s="11" t="s">
        <v>17</v>
      </c>
      <c r="G806" s="11" t="s">
        <v>16</v>
      </c>
      <c r="H806" s="10" t="s">
        <v>18</v>
      </c>
      <c r="I806" s="11" t="s">
        <v>19</v>
      </c>
      <c r="J806" s="152">
        <f>J807</f>
        <v>120</v>
      </c>
      <c r="K806" s="152">
        <f>K807</f>
        <v>120</v>
      </c>
      <c r="L806" s="152">
        <f>L807</f>
        <v>5.03</v>
      </c>
      <c r="M806" s="203">
        <f t="shared" si="107"/>
        <v>4.1916666666666673</v>
      </c>
    </row>
    <row r="807" spans="1:13" ht="37.5" x14ac:dyDescent="0.3">
      <c r="A807" s="33" t="s">
        <v>62</v>
      </c>
      <c r="B807" s="11" t="s">
        <v>227</v>
      </c>
      <c r="C807" s="14" t="s">
        <v>21</v>
      </c>
      <c r="D807" s="14">
        <v>13</v>
      </c>
      <c r="E807" s="9">
        <v>51</v>
      </c>
      <c r="F807" s="9">
        <v>5</v>
      </c>
      <c r="G807" s="11" t="s">
        <v>16</v>
      </c>
      <c r="H807" s="10" t="s">
        <v>18</v>
      </c>
      <c r="I807" s="11" t="s">
        <v>19</v>
      </c>
      <c r="J807" s="152">
        <f>J810+J808</f>
        <v>120</v>
      </c>
      <c r="K807" s="152">
        <f>K810+K808</f>
        <v>120</v>
      </c>
      <c r="L807" s="152">
        <f>L810+L808</f>
        <v>5.03</v>
      </c>
      <c r="M807" s="203">
        <f t="shared" si="107"/>
        <v>4.1916666666666673</v>
      </c>
    </row>
    <row r="808" spans="1:13" x14ac:dyDescent="0.3">
      <c r="A808" s="62" t="s">
        <v>299</v>
      </c>
      <c r="B808" s="11" t="s">
        <v>227</v>
      </c>
      <c r="C808" s="14" t="s">
        <v>21</v>
      </c>
      <c r="D808" s="14">
        <v>13</v>
      </c>
      <c r="E808" s="9">
        <v>51</v>
      </c>
      <c r="F808" s="9">
        <v>5</v>
      </c>
      <c r="G808" s="11" t="s">
        <v>16</v>
      </c>
      <c r="H808" s="10" t="s">
        <v>99</v>
      </c>
      <c r="I808" s="11" t="s">
        <v>19</v>
      </c>
      <c r="J808" s="152">
        <f>J809</f>
        <v>40</v>
      </c>
      <c r="K808" s="152">
        <f>K809</f>
        <v>40</v>
      </c>
      <c r="L808" s="152">
        <f>L809</f>
        <v>0</v>
      </c>
      <c r="M808" s="203">
        <f t="shared" si="107"/>
        <v>0</v>
      </c>
    </row>
    <row r="809" spans="1:13" ht="37.5" x14ac:dyDescent="0.3">
      <c r="A809" s="33" t="s">
        <v>35</v>
      </c>
      <c r="B809" s="11" t="s">
        <v>227</v>
      </c>
      <c r="C809" s="10" t="s">
        <v>21</v>
      </c>
      <c r="D809" s="14">
        <v>13</v>
      </c>
      <c r="E809" s="9">
        <v>51</v>
      </c>
      <c r="F809" s="9">
        <v>5</v>
      </c>
      <c r="G809" s="11" t="s">
        <v>16</v>
      </c>
      <c r="H809" s="10" t="s">
        <v>99</v>
      </c>
      <c r="I809" s="11" t="s">
        <v>36</v>
      </c>
      <c r="J809" s="152">
        <v>40</v>
      </c>
      <c r="K809" s="152">
        <v>40</v>
      </c>
      <c r="L809" s="152">
        <v>0</v>
      </c>
      <c r="M809" s="203">
        <f t="shared" si="107"/>
        <v>0</v>
      </c>
    </row>
    <row r="810" spans="1:13" x14ac:dyDescent="0.3">
      <c r="A810" s="39" t="s">
        <v>65</v>
      </c>
      <c r="B810" s="11" t="s">
        <v>227</v>
      </c>
      <c r="C810" s="14" t="s">
        <v>21</v>
      </c>
      <c r="D810" s="14">
        <v>13</v>
      </c>
      <c r="E810" s="9">
        <v>51</v>
      </c>
      <c r="F810" s="9">
        <v>5</v>
      </c>
      <c r="G810" s="11" t="s">
        <v>16</v>
      </c>
      <c r="H810" s="10" t="s">
        <v>66</v>
      </c>
      <c r="I810" s="11" t="s">
        <v>19</v>
      </c>
      <c r="J810" s="152">
        <f>J811</f>
        <v>80</v>
      </c>
      <c r="K810" s="152">
        <f>K811</f>
        <v>80</v>
      </c>
      <c r="L810" s="152">
        <f>L811</f>
        <v>5.03</v>
      </c>
      <c r="M810" s="203">
        <f t="shared" si="107"/>
        <v>6.2874999999999996</v>
      </c>
    </row>
    <row r="811" spans="1:13" ht="37.5" x14ac:dyDescent="0.3">
      <c r="A811" s="33" t="s">
        <v>35</v>
      </c>
      <c r="B811" s="11" t="s">
        <v>227</v>
      </c>
      <c r="C811" s="10" t="s">
        <v>21</v>
      </c>
      <c r="D811" s="14">
        <v>13</v>
      </c>
      <c r="E811" s="9">
        <v>51</v>
      </c>
      <c r="F811" s="9">
        <v>5</v>
      </c>
      <c r="G811" s="11" t="s">
        <v>16</v>
      </c>
      <c r="H811" s="10" t="s">
        <v>66</v>
      </c>
      <c r="I811" s="11" t="s">
        <v>36</v>
      </c>
      <c r="J811" s="152">
        <v>80</v>
      </c>
      <c r="K811" s="152">
        <v>80</v>
      </c>
      <c r="L811" s="152">
        <v>5.03</v>
      </c>
      <c r="M811" s="203">
        <f t="shared" si="107"/>
        <v>6.2874999999999996</v>
      </c>
    </row>
    <row r="812" spans="1:13" ht="75" x14ac:dyDescent="0.3">
      <c r="A812" s="50" t="s">
        <v>321</v>
      </c>
      <c r="B812" s="9">
        <v>672</v>
      </c>
      <c r="C812" s="14" t="s">
        <v>21</v>
      </c>
      <c r="D812" s="14">
        <v>13</v>
      </c>
      <c r="E812" s="11" t="s">
        <v>253</v>
      </c>
      <c r="F812" s="11" t="s">
        <v>17</v>
      </c>
      <c r="G812" s="11" t="s">
        <v>16</v>
      </c>
      <c r="H812" s="10" t="s">
        <v>18</v>
      </c>
      <c r="I812" s="11" t="s">
        <v>19</v>
      </c>
      <c r="J812" s="152">
        <f>J815</f>
        <v>95</v>
      </c>
      <c r="K812" s="152">
        <f>K815</f>
        <v>0</v>
      </c>
      <c r="L812" s="152">
        <f>L815</f>
        <v>0</v>
      </c>
      <c r="M812" s="203">
        <v>0</v>
      </c>
    </row>
    <row r="813" spans="1:13" ht="75" x14ac:dyDescent="0.3">
      <c r="A813" s="48" t="s">
        <v>479</v>
      </c>
      <c r="B813" s="9">
        <v>672</v>
      </c>
      <c r="C813" s="10" t="s">
        <v>21</v>
      </c>
      <c r="D813" s="14">
        <v>13</v>
      </c>
      <c r="E813" s="11" t="s">
        <v>253</v>
      </c>
      <c r="F813" s="11" t="s">
        <v>26</v>
      </c>
      <c r="G813" s="11" t="s">
        <v>16</v>
      </c>
      <c r="H813" s="10" t="s">
        <v>18</v>
      </c>
      <c r="I813" s="11" t="s">
        <v>19</v>
      </c>
      <c r="J813" s="152">
        <f t="shared" ref="J813:L815" si="109">J814</f>
        <v>95</v>
      </c>
      <c r="K813" s="152">
        <f t="shared" si="109"/>
        <v>0</v>
      </c>
      <c r="L813" s="152">
        <f t="shared" si="109"/>
        <v>0</v>
      </c>
      <c r="M813" s="203">
        <v>0</v>
      </c>
    </row>
    <row r="814" spans="1:13" ht="56.25" x14ac:dyDescent="0.3">
      <c r="A814" s="48" t="s">
        <v>493</v>
      </c>
      <c r="B814" s="9">
        <v>672</v>
      </c>
      <c r="C814" s="10" t="s">
        <v>21</v>
      </c>
      <c r="D814" s="14">
        <v>13</v>
      </c>
      <c r="E814" s="11" t="s">
        <v>253</v>
      </c>
      <c r="F814" s="11" t="s">
        <v>26</v>
      </c>
      <c r="G814" s="11" t="s">
        <v>70</v>
      </c>
      <c r="H814" s="10" t="s">
        <v>18</v>
      </c>
      <c r="I814" s="11" t="s">
        <v>19</v>
      </c>
      <c r="J814" s="152">
        <f t="shared" si="109"/>
        <v>95</v>
      </c>
      <c r="K814" s="152">
        <f t="shared" si="109"/>
        <v>0</v>
      </c>
      <c r="L814" s="152">
        <f t="shared" si="109"/>
        <v>0</v>
      </c>
      <c r="M814" s="203">
        <v>0</v>
      </c>
    </row>
    <row r="815" spans="1:13" ht="56.25" x14ac:dyDescent="0.3">
      <c r="A815" s="48" t="s">
        <v>494</v>
      </c>
      <c r="B815" s="9">
        <v>672</v>
      </c>
      <c r="C815" s="10" t="s">
        <v>21</v>
      </c>
      <c r="D815" s="14">
        <v>13</v>
      </c>
      <c r="E815" s="11" t="s">
        <v>253</v>
      </c>
      <c r="F815" s="11" t="s">
        <v>26</v>
      </c>
      <c r="G815" s="11" t="s">
        <v>70</v>
      </c>
      <c r="H815" s="10" t="s">
        <v>492</v>
      </c>
      <c r="I815" s="11" t="s">
        <v>19</v>
      </c>
      <c r="J815" s="152">
        <f t="shared" si="109"/>
        <v>95</v>
      </c>
      <c r="K815" s="152">
        <f t="shared" si="109"/>
        <v>0</v>
      </c>
      <c r="L815" s="152">
        <f t="shared" si="109"/>
        <v>0</v>
      </c>
      <c r="M815" s="203">
        <v>0</v>
      </c>
    </row>
    <row r="816" spans="1:13" ht="37.5" x14ac:dyDescent="0.3">
      <c r="A816" s="33" t="s">
        <v>35</v>
      </c>
      <c r="B816" s="9">
        <v>672</v>
      </c>
      <c r="C816" s="10" t="s">
        <v>21</v>
      </c>
      <c r="D816" s="14">
        <v>13</v>
      </c>
      <c r="E816" s="11" t="s">
        <v>253</v>
      </c>
      <c r="F816" s="11" t="s">
        <v>26</v>
      </c>
      <c r="G816" s="11" t="s">
        <v>70</v>
      </c>
      <c r="H816" s="10" t="s">
        <v>492</v>
      </c>
      <c r="I816" s="11" t="s">
        <v>36</v>
      </c>
      <c r="J816" s="152">
        <v>95</v>
      </c>
      <c r="K816" s="152">
        <v>0</v>
      </c>
      <c r="L816" s="152">
        <v>0</v>
      </c>
      <c r="M816" s="203">
        <v>0</v>
      </c>
    </row>
    <row r="817" spans="1:13" ht="56.25" x14ac:dyDescent="0.3">
      <c r="A817" s="33" t="s">
        <v>922</v>
      </c>
      <c r="B817" s="9">
        <v>672</v>
      </c>
      <c r="C817" s="10" t="s">
        <v>21</v>
      </c>
      <c r="D817" s="14">
        <v>13</v>
      </c>
      <c r="E817" s="11" t="s">
        <v>88</v>
      </c>
      <c r="F817" s="10" t="s">
        <v>17</v>
      </c>
      <c r="G817" s="11" t="s">
        <v>16</v>
      </c>
      <c r="H817" s="10" t="s">
        <v>18</v>
      </c>
      <c r="I817" s="11" t="s">
        <v>19</v>
      </c>
      <c r="J817" s="152">
        <f t="shared" ref="J817:L819" si="110">J818</f>
        <v>0</v>
      </c>
      <c r="K817" s="152">
        <f t="shared" si="110"/>
        <v>95</v>
      </c>
      <c r="L817" s="152">
        <f t="shared" si="110"/>
        <v>20</v>
      </c>
      <c r="M817" s="203">
        <f t="shared" si="107"/>
        <v>21.052631578947366</v>
      </c>
    </row>
    <row r="818" spans="1:13" ht="56.25" x14ac:dyDescent="0.3">
      <c r="A818" s="33" t="s">
        <v>921</v>
      </c>
      <c r="B818" s="9">
        <v>672</v>
      </c>
      <c r="C818" s="10" t="s">
        <v>21</v>
      </c>
      <c r="D818" s="14">
        <v>13</v>
      </c>
      <c r="E818" s="11" t="s">
        <v>88</v>
      </c>
      <c r="F818" s="10" t="s">
        <v>17</v>
      </c>
      <c r="G818" s="11" t="s">
        <v>21</v>
      </c>
      <c r="H818" s="10" t="s">
        <v>18</v>
      </c>
      <c r="I818" s="11" t="s">
        <v>19</v>
      </c>
      <c r="J818" s="152">
        <f t="shared" si="110"/>
        <v>0</v>
      </c>
      <c r="K818" s="152">
        <f t="shared" si="110"/>
        <v>95</v>
      </c>
      <c r="L818" s="152">
        <f t="shared" si="110"/>
        <v>20</v>
      </c>
      <c r="M818" s="203">
        <f t="shared" si="107"/>
        <v>21.052631578947366</v>
      </c>
    </row>
    <row r="819" spans="1:13" ht="56.25" x14ac:dyDescent="0.3">
      <c r="A819" s="33" t="s">
        <v>494</v>
      </c>
      <c r="B819" s="9">
        <v>672</v>
      </c>
      <c r="C819" s="10" t="s">
        <v>21</v>
      </c>
      <c r="D819" s="14">
        <v>13</v>
      </c>
      <c r="E819" s="11" t="s">
        <v>88</v>
      </c>
      <c r="F819" s="10" t="s">
        <v>17</v>
      </c>
      <c r="G819" s="11" t="s">
        <v>21</v>
      </c>
      <c r="H819" s="10" t="s">
        <v>492</v>
      </c>
      <c r="I819" s="11" t="s">
        <v>19</v>
      </c>
      <c r="J819" s="152">
        <f t="shared" si="110"/>
        <v>0</v>
      </c>
      <c r="K819" s="152">
        <f t="shared" si="110"/>
        <v>95</v>
      </c>
      <c r="L819" s="152">
        <f t="shared" si="110"/>
        <v>20</v>
      </c>
      <c r="M819" s="203">
        <f t="shared" si="107"/>
        <v>21.052631578947366</v>
      </c>
    </row>
    <row r="820" spans="1:13" ht="37.5" x14ac:dyDescent="0.3">
      <c r="A820" s="33" t="s">
        <v>35</v>
      </c>
      <c r="B820" s="9">
        <v>672</v>
      </c>
      <c r="C820" s="10" t="s">
        <v>21</v>
      </c>
      <c r="D820" s="14">
        <v>13</v>
      </c>
      <c r="E820" s="11" t="s">
        <v>88</v>
      </c>
      <c r="F820" s="10" t="s">
        <v>17</v>
      </c>
      <c r="G820" s="11" t="s">
        <v>21</v>
      </c>
      <c r="H820" s="10" t="s">
        <v>492</v>
      </c>
      <c r="I820" s="11" t="s">
        <v>36</v>
      </c>
      <c r="J820" s="152">
        <v>0</v>
      </c>
      <c r="K820" s="152">
        <v>95</v>
      </c>
      <c r="L820" s="152">
        <v>20</v>
      </c>
      <c r="M820" s="203">
        <f t="shared" si="107"/>
        <v>21.052631578947366</v>
      </c>
    </row>
    <row r="821" spans="1:13" ht="37.5" x14ac:dyDescent="0.3">
      <c r="A821" s="34" t="s">
        <v>75</v>
      </c>
      <c r="B821" s="8" t="s">
        <v>227</v>
      </c>
      <c r="C821" s="8" t="s">
        <v>24</v>
      </c>
      <c r="D821" s="7">
        <v>0</v>
      </c>
      <c r="E821" s="6">
        <v>0</v>
      </c>
      <c r="F821" s="6">
        <v>0</v>
      </c>
      <c r="G821" s="8" t="s">
        <v>16</v>
      </c>
      <c r="H821" s="7" t="s">
        <v>18</v>
      </c>
      <c r="I821" s="8" t="s">
        <v>19</v>
      </c>
      <c r="J821" s="173">
        <f>J822</f>
        <v>32</v>
      </c>
      <c r="K821" s="173">
        <f>K822</f>
        <v>32</v>
      </c>
      <c r="L821" s="173">
        <f>L822</f>
        <v>0</v>
      </c>
      <c r="M821" s="202">
        <f t="shared" si="107"/>
        <v>0</v>
      </c>
    </row>
    <row r="822" spans="1:13" ht="56.25" x14ac:dyDescent="0.3">
      <c r="A822" s="33" t="s">
        <v>371</v>
      </c>
      <c r="B822" s="11" t="s">
        <v>227</v>
      </c>
      <c r="C822" s="11" t="s">
        <v>24</v>
      </c>
      <c r="D822" s="11">
        <v>10</v>
      </c>
      <c r="E822" s="9">
        <v>0</v>
      </c>
      <c r="F822" s="9">
        <v>0</v>
      </c>
      <c r="G822" s="11" t="s">
        <v>16</v>
      </c>
      <c r="H822" s="10" t="s">
        <v>18</v>
      </c>
      <c r="I822" s="11" t="s">
        <v>19</v>
      </c>
      <c r="J822" s="152">
        <f t="shared" ref="J822:L825" si="111">J823</f>
        <v>32</v>
      </c>
      <c r="K822" s="152">
        <f t="shared" si="111"/>
        <v>32</v>
      </c>
      <c r="L822" s="152">
        <f t="shared" si="111"/>
        <v>0</v>
      </c>
      <c r="M822" s="203">
        <f t="shared" si="107"/>
        <v>0</v>
      </c>
    </row>
    <row r="823" spans="1:13" ht="75" x14ac:dyDescent="0.3">
      <c r="A823" s="42" t="s">
        <v>265</v>
      </c>
      <c r="B823" s="11" t="s">
        <v>227</v>
      </c>
      <c r="C823" s="11" t="s">
        <v>24</v>
      </c>
      <c r="D823" s="11">
        <v>10</v>
      </c>
      <c r="E823" s="14" t="s">
        <v>24</v>
      </c>
      <c r="F823" s="9">
        <v>0</v>
      </c>
      <c r="G823" s="11" t="s">
        <v>16</v>
      </c>
      <c r="H823" s="10" t="s">
        <v>18</v>
      </c>
      <c r="I823" s="11" t="s">
        <v>19</v>
      </c>
      <c r="J823" s="152">
        <f t="shared" ref="J823:L824" si="112">J824</f>
        <v>32</v>
      </c>
      <c r="K823" s="152">
        <f t="shared" si="112"/>
        <v>32</v>
      </c>
      <c r="L823" s="152">
        <f t="shared" si="112"/>
        <v>0</v>
      </c>
      <c r="M823" s="203">
        <f t="shared" si="107"/>
        <v>0</v>
      </c>
    </row>
    <row r="824" spans="1:13" ht="56.25" x14ac:dyDescent="0.3">
      <c r="A824" s="38" t="s">
        <v>182</v>
      </c>
      <c r="B824" s="11" t="s">
        <v>227</v>
      </c>
      <c r="C824" s="9" t="s">
        <v>23</v>
      </c>
      <c r="D824" s="11">
        <v>10</v>
      </c>
      <c r="E824" s="14" t="s">
        <v>24</v>
      </c>
      <c r="F824" s="11" t="s">
        <v>17</v>
      </c>
      <c r="G824" s="11" t="s">
        <v>44</v>
      </c>
      <c r="H824" s="10" t="s">
        <v>18</v>
      </c>
      <c r="I824" s="11" t="s">
        <v>19</v>
      </c>
      <c r="J824" s="152">
        <f t="shared" si="112"/>
        <v>32</v>
      </c>
      <c r="K824" s="152">
        <f t="shared" si="112"/>
        <v>32</v>
      </c>
      <c r="L824" s="152">
        <f t="shared" si="112"/>
        <v>0</v>
      </c>
      <c r="M824" s="203">
        <f t="shared" si="107"/>
        <v>0</v>
      </c>
    </row>
    <row r="825" spans="1:13" ht="75" x14ac:dyDescent="0.3">
      <c r="A825" s="57" t="s">
        <v>208</v>
      </c>
      <c r="B825" s="11" t="s">
        <v>227</v>
      </c>
      <c r="C825" s="9" t="s">
        <v>23</v>
      </c>
      <c r="D825" s="11">
        <v>10</v>
      </c>
      <c r="E825" s="14" t="s">
        <v>24</v>
      </c>
      <c r="F825" s="11" t="s">
        <v>17</v>
      </c>
      <c r="G825" s="11" t="s">
        <v>44</v>
      </c>
      <c r="H825" s="10" t="s">
        <v>362</v>
      </c>
      <c r="I825" s="11" t="s">
        <v>19</v>
      </c>
      <c r="J825" s="152">
        <f t="shared" si="111"/>
        <v>32</v>
      </c>
      <c r="K825" s="152">
        <f t="shared" si="111"/>
        <v>32</v>
      </c>
      <c r="L825" s="152">
        <f t="shared" si="111"/>
        <v>0</v>
      </c>
      <c r="M825" s="203">
        <f t="shared" si="107"/>
        <v>0</v>
      </c>
    </row>
    <row r="826" spans="1:13" ht="37.5" x14ac:dyDescent="0.3">
      <c r="A826" s="33" t="s">
        <v>35</v>
      </c>
      <c r="B826" s="11" t="s">
        <v>227</v>
      </c>
      <c r="C826" s="10" t="s">
        <v>24</v>
      </c>
      <c r="D826" s="11">
        <v>10</v>
      </c>
      <c r="E826" s="14" t="s">
        <v>24</v>
      </c>
      <c r="F826" s="11" t="s">
        <v>17</v>
      </c>
      <c r="G826" s="11" t="s">
        <v>44</v>
      </c>
      <c r="H826" s="10" t="s">
        <v>362</v>
      </c>
      <c r="I826" s="11" t="s">
        <v>36</v>
      </c>
      <c r="J826" s="152">
        <v>32</v>
      </c>
      <c r="K826" s="152">
        <v>32</v>
      </c>
      <c r="L826" s="152">
        <v>0</v>
      </c>
      <c r="M826" s="203">
        <f t="shared" si="107"/>
        <v>0</v>
      </c>
    </row>
    <row r="827" spans="1:13" x14ac:dyDescent="0.3">
      <c r="A827" s="44" t="s">
        <v>77</v>
      </c>
      <c r="B827" s="8" t="s">
        <v>227</v>
      </c>
      <c r="C827" s="7" t="s">
        <v>54</v>
      </c>
      <c r="D827" s="7" t="s">
        <v>16</v>
      </c>
      <c r="E827" s="13" t="s">
        <v>16</v>
      </c>
      <c r="F827" s="8" t="s">
        <v>17</v>
      </c>
      <c r="G827" s="8" t="s">
        <v>16</v>
      </c>
      <c r="H827" s="7" t="s">
        <v>18</v>
      </c>
      <c r="I827" s="8" t="s">
        <v>19</v>
      </c>
      <c r="J827" s="173">
        <f t="shared" ref="J827:L828" si="113">J828</f>
        <v>2018.9</v>
      </c>
      <c r="K827" s="173">
        <f t="shared" si="113"/>
        <v>2551.06</v>
      </c>
      <c r="L827" s="173">
        <f t="shared" si="113"/>
        <v>135.79</v>
      </c>
      <c r="M827" s="202">
        <f t="shared" si="107"/>
        <v>5.3228853888187651</v>
      </c>
    </row>
    <row r="828" spans="1:13" x14ac:dyDescent="0.3">
      <c r="A828" s="33" t="s">
        <v>78</v>
      </c>
      <c r="B828" s="11" t="s">
        <v>227</v>
      </c>
      <c r="C828" s="9" t="s">
        <v>47</v>
      </c>
      <c r="D828" s="11" t="s">
        <v>100</v>
      </c>
      <c r="E828" s="14" t="s">
        <v>16</v>
      </c>
      <c r="F828" s="11" t="s">
        <v>17</v>
      </c>
      <c r="G828" s="11" t="s">
        <v>16</v>
      </c>
      <c r="H828" s="10" t="s">
        <v>18</v>
      </c>
      <c r="I828" s="11" t="s">
        <v>19</v>
      </c>
      <c r="J828" s="152">
        <f t="shared" si="113"/>
        <v>2018.9</v>
      </c>
      <c r="K828" s="152">
        <f t="shared" si="113"/>
        <v>2551.06</v>
      </c>
      <c r="L828" s="152">
        <f t="shared" si="113"/>
        <v>135.79</v>
      </c>
      <c r="M828" s="203">
        <f t="shared" si="107"/>
        <v>5.3228853888187651</v>
      </c>
    </row>
    <row r="829" spans="1:13" ht="75" x14ac:dyDescent="0.3">
      <c r="A829" s="42" t="s">
        <v>294</v>
      </c>
      <c r="B829" s="11" t="s">
        <v>227</v>
      </c>
      <c r="C829" s="9" t="s">
        <v>47</v>
      </c>
      <c r="D829" s="11" t="s">
        <v>100</v>
      </c>
      <c r="E829" s="14" t="s">
        <v>54</v>
      </c>
      <c r="F829" s="11" t="s">
        <v>17</v>
      </c>
      <c r="G829" s="11" t="s">
        <v>16</v>
      </c>
      <c r="H829" s="10" t="s">
        <v>18</v>
      </c>
      <c r="I829" s="11" t="s">
        <v>19</v>
      </c>
      <c r="J829" s="152">
        <f>J830+J834</f>
        <v>2018.9</v>
      </c>
      <c r="K829" s="152">
        <f>K830+K834</f>
        <v>2551.06</v>
      </c>
      <c r="L829" s="152">
        <f>L830+L834</f>
        <v>135.79</v>
      </c>
      <c r="M829" s="203">
        <f t="shared" si="107"/>
        <v>5.3228853888187651</v>
      </c>
    </row>
    <row r="830" spans="1:13" ht="37.5" x14ac:dyDescent="0.3">
      <c r="A830" s="42" t="s">
        <v>263</v>
      </c>
      <c r="B830" s="11" t="s">
        <v>227</v>
      </c>
      <c r="C830" s="9" t="s">
        <v>47</v>
      </c>
      <c r="D830" s="11" t="s">
        <v>100</v>
      </c>
      <c r="E830" s="14" t="s">
        <v>54</v>
      </c>
      <c r="F830" s="11" t="s">
        <v>9</v>
      </c>
      <c r="G830" s="11" t="s">
        <v>16</v>
      </c>
      <c r="H830" s="10" t="s">
        <v>18</v>
      </c>
      <c r="I830" s="11" t="s">
        <v>19</v>
      </c>
      <c r="J830" s="152">
        <f t="shared" ref="J830:L832" si="114">J831</f>
        <v>1800</v>
      </c>
      <c r="K830" s="152">
        <f t="shared" si="114"/>
        <v>1800</v>
      </c>
      <c r="L830" s="152">
        <f t="shared" si="114"/>
        <v>135.79</v>
      </c>
      <c r="M830" s="203">
        <f t="shared" si="107"/>
        <v>7.5438888888888886</v>
      </c>
    </row>
    <row r="831" spans="1:13" ht="37.5" x14ac:dyDescent="0.3">
      <c r="A831" s="42" t="s">
        <v>315</v>
      </c>
      <c r="B831" s="11" t="s">
        <v>227</v>
      </c>
      <c r="C831" s="9" t="s">
        <v>47</v>
      </c>
      <c r="D831" s="11" t="s">
        <v>100</v>
      </c>
      <c r="E831" s="14" t="s">
        <v>54</v>
      </c>
      <c r="F831" s="11" t="s">
        <v>9</v>
      </c>
      <c r="G831" s="11" t="s">
        <v>21</v>
      </c>
      <c r="H831" s="10" t="s">
        <v>18</v>
      </c>
      <c r="I831" s="11" t="s">
        <v>19</v>
      </c>
      <c r="J831" s="152">
        <f t="shared" si="114"/>
        <v>1800</v>
      </c>
      <c r="K831" s="152">
        <f t="shared" si="114"/>
        <v>1800</v>
      </c>
      <c r="L831" s="152">
        <f t="shared" si="114"/>
        <v>135.79</v>
      </c>
      <c r="M831" s="203">
        <f t="shared" si="107"/>
        <v>7.5438888888888886</v>
      </c>
    </row>
    <row r="832" spans="1:13" ht="37.5" x14ac:dyDescent="0.3">
      <c r="A832" s="33" t="s">
        <v>290</v>
      </c>
      <c r="B832" s="11" t="s">
        <v>227</v>
      </c>
      <c r="C832" s="9" t="s">
        <v>47</v>
      </c>
      <c r="D832" s="11" t="s">
        <v>100</v>
      </c>
      <c r="E832" s="14" t="s">
        <v>54</v>
      </c>
      <c r="F832" s="11" t="s">
        <v>9</v>
      </c>
      <c r="G832" s="11" t="s">
        <v>21</v>
      </c>
      <c r="H832" s="10" t="s">
        <v>238</v>
      </c>
      <c r="I832" s="11" t="s">
        <v>19</v>
      </c>
      <c r="J832" s="152">
        <f t="shared" si="114"/>
        <v>1800</v>
      </c>
      <c r="K832" s="152">
        <f t="shared" si="114"/>
        <v>1800</v>
      </c>
      <c r="L832" s="152">
        <f t="shared" si="114"/>
        <v>135.79</v>
      </c>
      <c r="M832" s="203">
        <f t="shared" si="107"/>
        <v>7.5438888888888886</v>
      </c>
    </row>
    <row r="833" spans="1:13" ht="37.5" x14ac:dyDescent="0.3">
      <c r="A833" s="33" t="s">
        <v>35</v>
      </c>
      <c r="B833" s="11" t="s">
        <v>227</v>
      </c>
      <c r="C833" s="10" t="s">
        <v>54</v>
      </c>
      <c r="D833" s="11" t="s">
        <v>100</v>
      </c>
      <c r="E833" s="14" t="s">
        <v>54</v>
      </c>
      <c r="F833" s="11" t="s">
        <v>9</v>
      </c>
      <c r="G833" s="11" t="s">
        <v>21</v>
      </c>
      <c r="H833" s="10" t="s">
        <v>238</v>
      </c>
      <c r="I833" s="11" t="s">
        <v>36</v>
      </c>
      <c r="J833" s="152">
        <v>1800</v>
      </c>
      <c r="K833" s="152">
        <v>1800</v>
      </c>
      <c r="L833" s="152">
        <v>135.79</v>
      </c>
      <c r="M833" s="203">
        <f t="shared" si="107"/>
        <v>7.5438888888888886</v>
      </c>
    </row>
    <row r="834" spans="1:13" ht="56.25" x14ac:dyDescent="0.3">
      <c r="A834" s="42" t="s">
        <v>316</v>
      </c>
      <c r="B834" s="11" t="s">
        <v>227</v>
      </c>
      <c r="C834" s="9" t="s">
        <v>47</v>
      </c>
      <c r="D834" s="11" t="s">
        <v>100</v>
      </c>
      <c r="E834" s="14" t="s">
        <v>54</v>
      </c>
      <c r="F834" s="11" t="s">
        <v>9</v>
      </c>
      <c r="G834" s="11" t="s">
        <v>44</v>
      </c>
      <c r="H834" s="10" t="s">
        <v>18</v>
      </c>
      <c r="I834" s="11" t="s">
        <v>19</v>
      </c>
      <c r="J834" s="152">
        <f t="shared" ref="J834:L835" si="115">J835</f>
        <v>218.9</v>
      </c>
      <c r="K834" s="152">
        <f t="shared" si="115"/>
        <v>751.06</v>
      </c>
      <c r="L834" s="152">
        <f t="shared" si="115"/>
        <v>0</v>
      </c>
      <c r="M834" s="203">
        <f t="shared" si="107"/>
        <v>0</v>
      </c>
    </row>
    <row r="835" spans="1:13" ht="37.5" x14ac:dyDescent="0.3">
      <c r="A835" s="33" t="s">
        <v>290</v>
      </c>
      <c r="B835" s="11" t="s">
        <v>227</v>
      </c>
      <c r="C835" s="9" t="s">
        <v>47</v>
      </c>
      <c r="D835" s="11" t="s">
        <v>100</v>
      </c>
      <c r="E835" s="14" t="s">
        <v>54</v>
      </c>
      <c r="F835" s="11" t="s">
        <v>9</v>
      </c>
      <c r="G835" s="11" t="s">
        <v>44</v>
      </c>
      <c r="H835" s="10" t="s">
        <v>238</v>
      </c>
      <c r="I835" s="11" t="s">
        <v>19</v>
      </c>
      <c r="J835" s="152">
        <f t="shared" si="115"/>
        <v>218.9</v>
      </c>
      <c r="K835" s="152">
        <f t="shared" si="115"/>
        <v>751.06</v>
      </c>
      <c r="L835" s="152">
        <f t="shared" si="115"/>
        <v>0</v>
      </c>
      <c r="M835" s="203">
        <f t="shared" si="107"/>
        <v>0</v>
      </c>
    </row>
    <row r="836" spans="1:13" ht="37.5" x14ac:dyDescent="0.3">
      <c r="A836" s="33" t="s">
        <v>35</v>
      </c>
      <c r="B836" s="11" t="s">
        <v>227</v>
      </c>
      <c r="C836" s="10" t="s">
        <v>54</v>
      </c>
      <c r="D836" s="11" t="s">
        <v>100</v>
      </c>
      <c r="E836" s="14" t="s">
        <v>54</v>
      </c>
      <c r="F836" s="11" t="s">
        <v>9</v>
      </c>
      <c r="G836" s="11" t="s">
        <v>44</v>
      </c>
      <c r="H836" s="10" t="s">
        <v>238</v>
      </c>
      <c r="I836" s="11" t="s">
        <v>36</v>
      </c>
      <c r="J836" s="152">
        <v>218.9</v>
      </c>
      <c r="K836" s="152">
        <v>751.06</v>
      </c>
      <c r="L836" s="152">
        <v>0</v>
      </c>
      <c r="M836" s="203">
        <f t="shared" si="107"/>
        <v>0</v>
      </c>
    </row>
    <row r="837" spans="1:13" x14ac:dyDescent="0.3">
      <c r="A837" s="34" t="s">
        <v>89</v>
      </c>
      <c r="B837" s="7" t="s">
        <v>227</v>
      </c>
      <c r="C837" s="7" t="s">
        <v>70</v>
      </c>
      <c r="D837" s="7" t="s">
        <v>16</v>
      </c>
      <c r="E837" s="8" t="s">
        <v>16</v>
      </c>
      <c r="F837" s="8" t="s">
        <v>17</v>
      </c>
      <c r="G837" s="8" t="s">
        <v>16</v>
      </c>
      <c r="H837" s="7" t="s">
        <v>18</v>
      </c>
      <c r="I837" s="8" t="s">
        <v>19</v>
      </c>
      <c r="J837" s="173">
        <f>J838+J844</f>
        <v>3306.12</v>
      </c>
      <c r="K837" s="173">
        <f>K838+K844</f>
        <v>4893.08</v>
      </c>
      <c r="L837" s="173">
        <f>L838+L844</f>
        <v>231.09999999999997</v>
      </c>
      <c r="M837" s="202">
        <f t="shared" si="107"/>
        <v>4.7229965584049305</v>
      </c>
    </row>
    <row r="838" spans="1:13" x14ac:dyDescent="0.3">
      <c r="A838" s="33" t="s">
        <v>215</v>
      </c>
      <c r="B838" s="10" t="s">
        <v>227</v>
      </c>
      <c r="C838" s="10" t="s">
        <v>70</v>
      </c>
      <c r="D838" s="10" t="s">
        <v>44</v>
      </c>
      <c r="E838" s="11" t="s">
        <v>16</v>
      </c>
      <c r="F838" s="11" t="s">
        <v>17</v>
      </c>
      <c r="G838" s="11" t="s">
        <v>16</v>
      </c>
      <c r="H838" s="10" t="s">
        <v>18</v>
      </c>
      <c r="I838" s="11" t="s">
        <v>19</v>
      </c>
      <c r="J838" s="152">
        <f t="shared" ref="J838:L842" si="116">J839</f>
        <v>2.5</v>
      </c>
      <c r="K838" s="152">
        <f t="shared" si="116"/>
        <v>2.5</v>
      </c>
      <c r="L838" s="152">
        <f t="shared" si="116"/>
        <v>0.64</v>
      </c>
      <c r="M838" s="203">
        <f t="shared" si="107"/>
        <v>25.6</v>
      </c>
    </row>
    <row r="839" spans="1:13" ht="75" x14ac:dyDescent="0.3">
      <c r="A839" s="33" t="s">
        <v>275</v>
      </c>
      <c r="B839" s="10" t="s">
        <v>227</v>
      </c>
      <c r="C839" s="10" t="s">
        <v>70</v>
      </c>
      <c r="D839" s="10" t="s">
        <v>44</v>
      </c>
      <c r="E839" s="11" t="s">
        <v>55</v>
      </c>
      <c r="F839" s="11" t="s">
        <v>17</v>
      </c>
      <c r="G839" s="11" t="s">
        <v>16</v>
      </c>
      <c r="H839" s="10" t="s">
        <v>18</v>
      </c>
      <c r="I839" s="11" t="s">
        <v>19</v>
      </c>
      <c r="J839" s="152">
        <f t="shared" si="116"/>
        <v>2.5</v>
      </c>
      <c r="K839" s="152">
        <f t="shared" si="116"/>
        <v>2.5</v>
      </c>
      <c r="L839" s="152">
        <f t="shared" si="116"/>
        <v>0.64</v>
      </c>
      <c r="M839" s="203">
        <f t="shared" si="107"/>
        <v>25.6</v>
      </c>
    </row>
    <row r="840" spans="1:13" ht="56.25" x14ac:dyDescent="0.3">
      <c r="A840" s="33" t="s">
        <v>272</v>
      </c>
      <c r="B840" s="10" t="s">
        <v>227</v>
      </c>
      <c r="C840" s="10" t="s">
        <v>70</v>
      </c>
      <c r="D840" s="10" t="s">
        <v>44</v>
      </c>
      <c r="E840" s="11" t="s">
        <v>55</v>
      </c>
      <c r="F840" s="11" t="s">
        <v>26</v>
      </c>
      <c r="G840" s="11" t="s">
        <v>16</v>
      </c>
      <c r="H840" s="10" t="s">
        <v>18</v>
      </c>
      <c r="I840" s="11" t="s">
        <v>19</v>
      </c>
      <c r="J840" s="152">
        <f t="shared" si="116"/>
        <v>2.5</v>
      </c>
      <c r="K840" s="152">
        <f t="shared" si="116"/>
        <v>2.5</v>
      </c>
      <c r="L840" s="152">
        <f t="shared" si="116"/>
        <v>0.64</v>
      </c>
      <c r="M840" s="203">
        <f t="shared" si="107"/>
        <v>25.6</v>
      </c>
    </row>
    <row r="841" spans="1:13" ht="37.5" x14ac:dyDescent="0.3">
      <c r="A841" s="33" t="s">
        <v>282</v>
      </c>
      <c r="B841" s="9">
        <v>672</v>
      </c>
      <c r="C841" s="10" t="s">
        <v>70</v>
      </c>
      <c r="D841" s="10" t="s">
        <v>44</v>
      </c>
      <c r="E841" s="11" t="s">
        <v>55</v>
      </c>
      <c r="F841" s="11" t="s">
        <v>26</v>
      </c>
      <c r="G841" s="11" t="s">
        <v>21</v>
      </c>
      <c r="H841" s="10" t="s">
        <v>18</v>
      </c>
      <c r="I841" s="11" t="s">
        <v>19</v>
      </c>
      <c r="J841" s="152">
        <f t="shared" si="116"/>
        <v>2.5</v>
      </c>
      <c r="K841" s="152">
        <f t="shared" si="116"/>
        <v>2.5</v>
      </c>
      <c r="L841" s="152">
        <f t="shared" si="116"/>
        <v>0.64</v>
      </c>
      <c r="M841" s="203">
        <f t="shared" si="107"/>
        <v>25.6</v>
      </c>
    </row>
    <row r="842" spans="1:13" x14ac:dyDescent="0.3">
      <c r="A842" s="33" t="s">
        <v>344</v>
      </c>
      <c r="B842" s="9">
        <v>672</v>
      </c>
      <c r="C842" s="10" t="s">
        <v>70</v>
      </c>
      <c r="D842" s="10" t="s">
        <v>44</v>
      </c>
      <c r="E842" s="11" t="s">
        <v>55</v>
      </c>
      <c r="F842" s="11" t="s">
        <v>26</v>
      </c>
      <c r="G842" s="11" t="s">
        <v>21</v>
      </c>
      <c r="H842" s="10" t="s">
        <v>274</v>
      </c>
      <c r="I842" s="11" t="s">
        <v>19</v>
      </c>
      <c r="J842" s="152">
        <f t="shared" si="116"/>
        <v>2.5</v>
      </c>
      <c r="K842" s="152">
        <f t="shared" si="116"/>
        <v>2.5</v>
      </c>
      <c r="L842" s="152">
        <f t="shared" si="116"/>
        <v>0.64</v>
      </c>
      <c r="M842" s="203">
        <f t="shared" si="107"/>
        <v>25.6</v>
      </c>
    </row>
    <row r="843" spans="1:13" ht="37.5" x14ac:dyDescent="0.3">
      <c r="A843" s="33" t="s">
        <v>35</v>
      </c>
      <c r="B843" s="9">
        <v>672</v>
      </c>
      <c r="C843" s="10" t="s">
        <v>70</v>
      </c>
      <c r="D843" s="10" t="s">
        <v>44</v>
      </c>
      <c r="E843" s="11" t="s">
        <v>55</v>
      </c>
      <c r="F843" s="11" t="s">
        <v>26</v>
      </c>
      <c r="G843" s="11" t="s">
        <v>21</v>
      </c>
      <c r="H843" s="10" t="s">
        <v>274</v>
      </c>
      <c r="I843" s="11" t="s">
        <v>36</v>
      </c>
      <c r="J843" s="152">
        <v>2.5</v>
      </c>
      <c r="K843" s="152">
        <v>2.5</v>
      </c>
      <c r="L843" s="152">
        <v>0.64</v>
      </c>
      <c r="M843" s="203">
        <f t="shared" si="107"/>
        <v>25.6</v>
      </c>
    </row>
    <row r="844" spans="1:13" x14ac:dyDescent="0.3">
      <c r="A844" s="33" t="s">
        <v>231</v>
      </c>
      <c r="B844" s="10" t="s">
        <v>227</v>
      </c>
      <c r="C844" s="10" t="s">
        <v>70</v>
      </c>
      <c r="D844" s="10" t="s">
        <v>24</v>
      </c>
      <c r="E844" s="11" t="s">
        <v>16</v>
      </c>
      <c r="F844" s="10" t="s">
        <v>17</v>
      </c>
      <c r="G844" s="11" t="s">
        <v>16</v>
      </c>
      <c r="H844" s="10" t="s">
        <v>18</v>
      </c>
      <c r="I844" s="11" t="s">
        <v>19</v>
      </c>
      <c r="J844" s="152">
        <f>J845</f>
        <v>3303.62</v>
      </c>
      <c r="K844" s="152">
        <f>K845</f>
        <v>4890.58</v>
      </c>
      <c r="L844" s="152">
        <f>L845</f>
        <v>230.45999999999998</v>
      </c>
      <c r="M844" s="203">
        <f t="shared" si="107"/>
        <v>4.712324509567372</v>
      </c>
    </row>
    <row r="845" spans="1:13" ht="75" x14ac:dyDescent="0.3">
      <c r="A845" s="33" t="s">
        <v>275</v>
      </c>
      <c r="B845" s="10" t="s">
        <v>227</v>
      </c>
      <c r="C845" s="10" t="s">
        <v>70</v>
      </c>
      <c r="D845" s="10" t="s">
        <v>24</v>
      </c>
      <c r="E845" s="11" t="s">
        <v>55</v>
      </c>
      <c r="F845" s="11" t="s">
        <v>17</v>
      </c>
      <c r="G845" s="11" t="s">
        <v>16</v>
      </c>
      <c r="H845" s="10" t="s">
        <v>18</v>
      </c>
      <c r="I845" s="11" t="s">
        <v>19</v>
      </c>
      <c r="J845" s="152">
        <f>J846+J850</f>
        <v>3303.62</v>
      </c>
      <c r="K845" s="152">
        <f>K846+K850</f>
        <v>4890.58</v>
      </c>
      <c r="L845" s="152">
        <f>L846+L850</f>
        <v>230.45999999999998</v>
      </c>
      <c r="M845" s="203">
        <f t="shared" si="107"/>
        <v>4.712324509567372</v>
      </c>
    </row>
    <row r="846" spans="1:13" ht="56.25" x14ac:dyDescent="0.3">
      <c r="A846" s="61" t="s">
        <v>283</v>
      </c>
      <c r="B846" s="10" t="s">
        <v>227</v>
      </c>
      <c r="C846" s="10" t="s">
        <v>70</v>
      </c>
      <c r="D846" s="10" t="s">
        <v>24</v>
      </c>
      <c r="E846" s="11" t="s">
        <v>55</v>
      </c>
      <c r="F846" s="11" t="s">
        <v>85</v>
      </c>
      <c r="G846" s="11" t="s">
        <v>16</v>
      </c>
      <c r="H846" s="10" t="s">
        <v>18</v>
      </c>
      <c r="I846" s="11" t="s">
        <v>19</v>
      </c>
      <c r="J846" s="152">
        <f t="shared" ref="J846:L848" si="117">J847</f>
        <v>2369.4</v>
      </c>
      <c r="K846" s="152">
        <f t="shared" si="117"/>
        <v>3093.36</v>
      </c>
      <c r="L846" s="152">
        <f t="shared" si="117"/>
        <v>71.92</v>
      </c>
      <c r="M846" s="203">
        <f t="shared" si="107"/>
        <v>2.3249799570693357</v>
      </c>
    </row>
    <row r="847" spans="1:13" x14ac:dyDescent="0.3">
      <c r="A847" s="33" t="s">
        <v>245</v>
      </c>
      <c r="B847" s="10" t="s">
        <v>227</v>
      </c>
      <c r="C847" s="10" t="s">
        <v>70</v>
      </c>
      <c r="D847" s="10" t="s">
        <v>24</v>
      </c>
      <c r="E847" s="11" t="s">
        <v>55</v>
      </c>
      <c r="F847" s="11" t="s">
        <v>85</v>
      </c>
      <c r="G847" s="11" t="s">
        <v>54</v>
      </c>
      <c r="H847" s="10" t="s">
        <v>18</v>
      </c>
      <c r="I847" s="11" t="s">
        <v>19</v>
      </c>
      <c r="J847" s="152">
        <f t="shared" si="117"/>
        <v>2369.4</v>
      </c>
      <c r="K847" s="152">
        <f t="shared" si="117"/>
        <v>3093.36</v>
      </c>
      <c r="L847" s="152">
        <f t="shared" si="117"/>
        <v>71.92</v>
      </c>
      <c r="M847" s="203">
        <f t="shared" si="107"/>
        <v>2.3249799570693357</v>
      </c>
    </row>
    <row r="848" spans="1:13" x14ac:dyDescent="0.3">
      <c r="A848" s="33" t="s">
        <v>220</v>
      </c>
      <c r="B848" s="9">
        <v>672</v>
      </c>
      <c r="C848" s="10" t="s">
        <v>70</v>
      </c>
      <c r="D848" s="10" t="s">
        <v>24</v>
      </c>
      <c r="E848" s="11" t="s">
        <v>55</v>
      </c>
      <c r="F848" s="11" t="s">
        <v>85</v>
      </c>
      <c r="G848" s="11" t="s">
        <v>54</v>
      </c>
      <c r="H848" s="10" t="s">
        <v>221</v>
      </c>
      <c r="I848" s="11" t="s">
        <v>19</v>
      </c>
      <c r="J848" s="152">
        <f t="shared" si="117"/>
        <v>2369.4</v>
      </c>
      <c r="K848" s="152">
        <f t="shared" si="117"/>
        <v>3093.36</v>
      </c>
      <c r="L848" s="152">
        <f t="shared" si="117"/>
        <v>71.92</v>
      </c>
      <c r="M848" s="203">
        <f t="shared" si="107"/>
        <v>2.3249799570693357</v>
      </c>
    </row>
    <row r="849" spans="1:13" ht="37.5" x14ac:dyDescent="0.3">
      <c r="A849" s="33" t="s">
        <v>35</v>
      </c>
      <c r="B849" s="9">
        <v>672</v>
      </c>
      <c r="C849" s="10" t="s">
        <v>70</v>
      </c>
      <c r="D849" s="10" t="s">
        <v>24</v>
      </c>
      <c r="E849" s="11" t="s">
        <v>55</v>
      </c>
      <c r="F849" s="11" t="s">
        <v>85</v>
      </c>
      <c r="G849" s="11" t="s">
        <v>54</v>
      </c>
      <c r="H849" s="10" t="s">
        <v>221</v>
      </c>
      <c r="I849" s="11" t="s">
        <v>36</v>
      </c>
      <c r="J849" s="152">
        <v>2369.4</v>
      </c>
      <c r="K849" s="152">
        <v>3093.36</v>
      </c>
      <c r="L849" s="152">
        <v>71.92</v>
      </c>
      <c r="M849" s="203">
        <f t="shared" si="107"/>
        <v>2.3249799570693357</v>
      </c>
    </row>
    <row r="850" spans="1:13" ht="56.25" x14ac:dyDescent="0.3">
      <c r="A850" s="33" t="s">
        <v>241</v>
      </c>
      <c r="B850" s="9">
        <v>672</v>
      </c>
      <c r="C850" s="10" t="s">
        <v>70</v>
      </c>
      <c r="D850" s="10" t="s">
        <v>24</v>
      </c>
      <c r="E850" s="11" t="s">
        <v>55</v>
      </c>
      <c r="F850" s="11" t="s">
        <v>9</v>
      </c>
      <c r="G850" s="11" t="s">
        <v>16</v>
      </c>
      <c r="H850" s="10" t="s">
        <v>18</v>
      </c>
      <c r="I850" s="11" t="s">
        <v>19</v>
      </c>
      <c r="J850" s="152">
        <f t="shared" ref="J850:L852" si="118">J851</f>
        <v>934.22</v>
      </c>
      <c r="K850" s="152">
        <f t="shared" si="118"/>
        <v>1797.22</v>
      </c>
      <c r="L850" s="152">
        <f t="shared" si="118"/>
        <v>158.54</v>
      </c>
      <c r="M850" s="203">
        <f t="shared" si="107"/>
        <v>8.8214019430008559</v>
      </c>
    </row>
    <row r="851" spans="1:13" ht="37.5" x14ac:dyDescent="0.3">
      <c r="A851" s="33" t="s">
        <v>276</v>
      </c>
      <c r="B851" s="10" t="s">
        <v>227</v>
      </c>
      <c r="C851" s="10" t="s">
        <v>70</v>
      </c>
      <c r="D851" s="10" t="s">
        <v>24</v>
      </c>
      <c r="E851" s="11" t="s">
        <v>55</v>
      </c>
      <c r="F851" s="11" t="s">
        <v>9</v>
      </c>
      <c r="G851" s="11" t="s">
        <v>21</v>
      </c>
      <c r="H851" s="10" t="s">
        <v>18</v>
      </c>
      <c r="I851" s="11" t="s">
        <v>19</v>
      </c>
      <c r="J851" s="152">
        <f t="shared" si="118"/>
        <v>934.22</v>
      </c>
      <c r="K851" s="152">
        <f t="shared" si="118"/>
        <v>1797.22</v>
      </c>
      <c r="L851" s="152">
        <f t="shared" si="118"/>
        <v>158.54</v>
      </c>
      <c r="M851" s="203">
        <f t="shared" si="107"/>
        <v>8.8214019430008559</v>
      </c>
    </row>
    <row r="852" spans="1:13" ht="37.5" x14ac:dyDescent="0.3">
      <c r="A852" s="33" t="s">
        <v>279</v>
      </c>
      <c r="B852" s="10" t="s">
        <v>227</v>
      </c>
      <c r="C852" s="10" t="s">
        <v>70</v>
      </c>
      <c r="D852" s="10" t="s">
        <v>24</v>
      </c>
      <c r="E852" s="11" t="s">
        <v>55</v>
      </c>
      <c r="F852" s="11" t="s">
        <v>9</v>
      </c>
      <c r="G852" s="11" t="s">
        <v>21</v>
      </c>
      <c r="H852" s="10" t="s">
        <v>217</v>
      </c>
      <c r="I852" s="11" t="s">
        <v>19</v>
      </c>
      <c r="J852" s="152">
        <f t="shared" si="118"/>
        <v>934.22</v>
      </c>
      <c r="K852" s="152">
        <f t="shared" si="118"/>
        <v>1797.22</v>
      </c>
      <c r="L852" s="152">
        <f t="shared" si="118"/>
        <v>158.54</v>
      </c>
      <c r="M852" s="203">
        <f t="shared" si="107"/>
        <v>8.8214019430008559</v>
      </c>
    </row>
    <row r="853" spans="1:13" ht="37.5" x14ac:dyDescent="0.3">
      <c r="A853" s="33" t="s">
        <v>35</v>
      </c>
      <c r="B853" s="10" t="s">
        <v>227</v>
      </c>
      <c r="C853" s="10" t="s">
        <v>70</v>
      </c>
      <c r="D853" s="10" t="s">
        <v>24</v>
      </c>
      <c r="E853" s="11" t="s">
        <v>55</v>
      </c>
      <c r="F853" s="11" t="s">
        <v>9</v>
      </c>
      <c r="G853" s="11" t="s">
        <v>21</v>
      </c>
      <c r="H853" s="10" t="s">
        <v>217</v>
      </c>
      <c r="I853" s="11" t="s">
        <v>36</v>
      </c>
      <c r="J853" s="152">
        <v>934.22</v>
      </c>
      <c r="K853" s="152">
        <v>1797.22</v>
      </c>
      <c r="L853" s="152">
        <v>158.54</v>
      </c>
      <c r="M853" s="203">
        <f t="shared" ref="M853:M916" si="119">L853/K853*100</f>
        <v>8.8214019430008559</v>
      </c>
    </row>
    <row r="854" spans="1:13" x14ac:dyDescent="0.3">
      <c r="A854" s="34" t="s">
        <v>902</v>
      </c>
      <c r="B854" s="7" t="s">
        <v>227</v>
      </c>
      <c r="C854" s="7" t="s">
        <v>67</v>
      </c>
      <c r="D854" s="7" t="s">
        <v>16</v>
      </c>
      <c r="E854" s="8" t="s">
        <v>16</v>
      </c>
      <c r="F854" s="8" t="s">
        <v>17</v>
      </c>
      <c r="G854" s="8" t="s">
        <v>16</v>
      </c>
      <c r="H854" s="7" t="s">
        <v>18</v>
      </c>
      <c r="I854" s="8" t="s">
        <v>19</v>
      </c>
      <c r="J854" s="173">
        <f t="shared" ref="J854:L858" si="120">J855</f>
        <v>0</v>
      </c>
      <c r="K854" s="173">
        <f t="shared" si="120"/>
        <v>123.15</v>
      </c>
      <c r="L854" s="173">
        <f t="shared" si="120"/>
        <v>0</v>
      </c>
      <c r="M854" s="202">
        <f t="shared" si="119"/>
        <v>0</v>
      </c>
    </row>
    <row r="855" spans="1:13" x14ac:dyDescent="0.3">
      <c r="A855" s="33" t="s">
        <v>903</v>
      </c>
      <c r="B855" s="10" t="s">
        <v>227</v>
      </c>
      <c r="C855" s="10" t="s">
        <v>67</v>
      </c>
      <c r="D855" s="10" t="s">
        <v>70</v>
      </c>
      <c r="E855" s="11" t="s">
        <v>16</v>
      </c>
      <c r="F855" s="11" t="s">
        <v>17</v>
      </c>
      <c r="G855" s="11" t="s">
        <v>16</v>
      </c>
      <c r="H855" s="10" t="s">
        <v>18</v>
      </c>
      <c r="I855" s="11" t="s">
        <v>19</v>
      </c>
      <c r="J855" s="152">
        <f t="shared" si="120"/>
        <v>0</v>
      </c>
      <c r="K855" s="152">
        <f t="shared" si="120"/>
        <v>123.15</v>
      </c>
      <c r="L855" s="152">
        <f t="shared" si="120"/>
        <v>0</v>
      </c>
      <c r="M855" s="203">
        <f t="shared" si="119"/>
        <v>0</v>
      </c>
    </row>
    <row r="856" spans="1:13" ht="37.5" x14ac:dyDescent="0.3">
      <c r="A856" s="33" t="s">
        <v>905</v>
      </c>
      <c r="B856" s="10" t="s">
        <v>227</v>
      </c>
      <c r="C856" s="10" t="s">
        <v>67</v>
      </c>
      <c r="D856" s="10" t="s">
        <v>70</v>
      </c>
      <c r="E856" s="11" t="s">
        <v>368</v>
      </c>
      <c r="F856" s="11" t="s">
        <v>17</v>
      </c>
      <c r="G856" s="11" t="s">
        <v>16</v>
      </c>
      <c r="H856" s="10" t="s">
        <v>18</v>
      </c>
      <c r="I856" s="11" t="s">
        <v>19</v>
      </c>
      <c r="J856" s="152">
        <f t="shared" si="120"/>
        <v>0</v>
      </c>
      <c r="K856" s="152">
        <f t="shared" si="120"/>
        <v>123.15</v>
      </c>
      <c r="L856" s="152">
        <f t="shared" si="120"/>
        <v>0</v>
      </c>
      <c r="M856" s="203">
        <f t="shared" si="119"/>
        <v>0</v>
      </c>
    </row>
    <row r="857" spans="1:13" x14ac:dyDescent="0.3">
      <c r="A857" s="33" t="s">
        <v>904</v>
      </c>
      <c r="B857" s="10" t="s">
        <v>227</v>
      </c>
      <c r="C857" s="10" t="s">
        <v>67</v>
      </c>
      <c r="D857" s="10" t="s">
        <v>70</v>
      </c>
      <c r="E857" s="11" t="s">
        <v>368</v>
      </c>
      <c r="F857" s="11" t="s">
        <v>26</v>
      </c>
      <c r="G857" s="11" t="s">
        <v>16</v>
      </c>
      <c r="H857" s="10" t="s">
        <v>18</v>
      </c>
      <c r="I857" s="11" t="s">
        <v>19</v>
      </c>
      <c r="J857" s="152">
        <f t="shared" si="120"/>
        <v>0</v>
      </c>
      <c r="K857" s="152">
        <f t="shared" si="120"/>
        <v>123.15</v>
      </c>
      <c r="L857" s="152">
        <f t="shared" si="120"/>
        <v>0</v>
      </c>
      <c r="M857" s="203">
        <f t="shared" si="119"/>
        <v>0</v>
      </c>
    </row>
    <row r="858" spans="1:13" x14ac:dyDescent="0.3">
      <c r="A858" s="33" t="s">
        <v>906</v>
      </c>
      <c r="B858" s="10" t="s">
        <v>227</v>
      </c>
      <c r="C858" s="10" t="s">
        <v>67</v>
      </c>
      <c r="D858" s="10" t="s">
        <v>70</v>
      </c>
      <c r="E858" s="11" t="s">
        <v>368</v>
      </c>
      <c r="F858" s="11" t="s">
        <v>26</v>
      </c>
      <c r="G858" s="11" t="s">
        <v>16</v>
      </c>
      <c r="H858" s="10" t="s">
        <v>901</v>
      </c>
      <c r="I858" s="11" t="s">
        <v>19</v>
      </c>
      <c r="J858" s="152">
        <f t="shared" si="120"/>
        <v>0</v>
      </c>
      <c r="K858" s="152">
        <f t="shared" si="120"/>
        <v>123.15</v>
      </c>
      <c r="L858" s="152">
        <f t="shared" si="120"/>
        <v>0</v>
      </c>
      <c r="M858" s="203">
        <f t="shared" si="119"/>
        <v>0</v>
      </c>
    </row>
    <row r="859" spans="1:13" ht="37.5" x14ac:dyDescent="0.3">
      <c r="A859" s="33" t="s">
        <v>35</v>
      </c>
      <c r="B859" s="10" t="s">
        <v>227</v>
      </c>
      <c r="C859" s="10" t="s">
        <v>67</v>
      </c>
      <c r="D859" s="10" t="s">
        <v>70</v>
      </c>
      <c r="E859" s="11" t="s">
        <v>368</v>
      </c>
      <c r="F859" s="11" t="s">
        <v>26</v>
      </c>
      <c r="G859" s="11" t="s">
        <v>16</v>
      </c>
      <c r="H859" s="10" t="s">
        <v>901</v>
      </c>
      <c r="I859" s="11" t="s">
        <v>36</v>
      </c>
      <c r="J859" s="152">
        <v>0</v>
      </c>
      <c r="K859" s="152">
        <v>123.15</v>
      </c>
      <c r="L859" s="152">
        <v>0</v>
      </c>
      <c r="M859" s="203">
        <f t="shared" si="119"/>
        <v>0</v>
      </c>
    </row>
    <row r="860" spans="1:13" x14ac:dyDescent="0.3">
      <c r="A860" s="66" t="s">
        <v>179</v>
      </c>
      <c r="B860" s="7" t="s">
        <v>227</v>
      </c>
      <c r="C860" s="7" t="s">
        <v>117</v>
      </c>
      <c r="D860" s="7" t="s">
        <v>16</v>
      </c>
      <c r="E860" s="8" t="s">
        <v>16</v>
      </c>
      <c r="F860" s="8" t="s">
        <v>17</v>
      </c>
      <c r="G860" s="8" t="s">
        <v>16</v>
      </c>
      <c r="H860" s="7" t="s">
        <v>18</v>
      </c>
      <c r="I860" s="8" t="s">
        <v>19</v>
      </c>
      <c r="J860" s="173">
        <f t="shared" ref="J860:L864" si="121">J861</f>
        <v>0</v>
      </c>
      <c r="K860" s="173">
        <f t="shared" si="121"/>
        <v>350</v>
      </c>
      <c r="L860" s="173">
        <f t="shared" si="121"/>
        <v>0</v>
      </c>
      <c r="M860" s="202">
        <f t="shared" si="119"/>
        <v>0</v>
      </c>
    </row>
    <row r="861" spans="1:13" x14ac:dyDescent="0.3">
      <c r="A861" s="33" t="s">
        <v>304</v>
      </c>
      <c r="B861" s="10" t="s">
        <v>227</v>
      </c>
      <c r="C861" s="10" t="s">
        <v>117</v>
      </c>
      <c r="D861" s="10" t="s">
        <v>54</v>
      </c>
      <c r="E861" s="11" t="s">
        <v>16</v>
      </c>
      <c r="F861" s="11" t="s">
        <v>17</v>
      </c>
      <c r="G861" s="11" t="s">
        <v>16</v>
      </c>
      <c r="H861" s="10" t="s">
        <v>18</v>
      </c>
      <c r="I861" s="11" t="s">
        <v>19</v>
      </c>
      <c r="J861" s="152">
        <f t="shared" si="121"/>
        <v>0</v>
      </c>
      <c r="K861" s="152">
        <f t="shared" si="121"/>
        <v>350</v>
      </c>
      <c r="L861" s="152">
        <f t="shared" si="121"/>
        <v>0</v>
      </c>
      <c r="M861" s="203">
        <f t="shared" si="119"/>
        <v>0</v>
      </c>
    </row>
    <row r="862" spans="1:13" ht="56.25" x14ac:dyDescent="0.3">
      <c r="A862" s="48" t="s">
        <v>348</v>
      </c>
      <c r="B862" s="10" t="s">
        <v>227</v>
      </c>
      <c r="C862" s="10" t="s">
        <v>117</v>
      </c>
      <c r="D862" s="10" t="s">
        <v>54</v>
      </c>
      <c r="E862" s="11" t="s">
        <v>93</v>
      </c>
      <c r="F862" s="11" t="s">
        <v>17</v>
      </c>
      <c r="G862" s="11" t="s">
        <v>16</v>
      </c>
      <c r="H862" s="10" t="s">
        <v>18</v>
      </c>
      <c r="I862" s="11" t="s">
        <v>19</v>
      </c>
      <c r="J862" s="152">
        <f t="shared" si="121"/>
        <v>0</v>
      </c>
      <c r="K862" s="152">
        <f t="shared" si="121"/>
        <v>350</v>
      </c>
      <c r="L862" s="152">
        <f t="shared" si="121"/>
        <v>0</v>
      </c>
      <c r="M862" s="203">
        <f t="shared" si="119"/>
        <v>0</v>
      </c>
    </row>
    <row r="863" spans="1:13" ht="56.25" x14ac:dyDescent="0.3">
      <c r="A863" s="33" t="s">
        <v>909</v>
      </c>
      <c r="B863" s="10" t="s">
        <v>227</v>
      </c>
      <c r="C863" s="10" t="s">
        <v>117</v>
      </c>
      <c r="D863" s="10" t="s">
        <v>54</v>
      </c>
      <c r="E863" s="11" t="s">
        <v>93</v>
      </c>
      <c r="F863" s="11" t="s">
        <v>17</v>
      </c>
      <c r="G863" s="11" t="s">
        <v>70</v>
      </c>
      <c r="H863" s="10" t="s">
        <v>18</v>
      </c>
      <c r="I863" s="11" t="s">
        <v>19</v>
      </c>
      <c r="J863" s="152">
        <f t="shared" si="121"/>
        <v>0</v>
      </c>
      <c r="K863" s="152">
        <f t="shared" si="121"/>
        <v>350</v>
      </c>
      <c r="L863" s="152">
        <f t="shared" si="121"/>
        <v>0</v>
      </c>
      <c r="M863" s="203">
        <f t="shared" si="119"/>
        <v>0</v>
      </c>
    </row>
    <row r="864" spans="1:13" ht="37.5" x14ac:dyDescent="0.3">
      <c r="A864" s="82" t="s">
        <v>944</v>
      </c>
      <c r="B864" s="10" t="s">
        <v>227</v>
      </c>
      <c r="C864" s="10" t="s">
        <v>117</v>
      </c>
      <c r="D864" s="10" t="s">
        <v>54</v>
      </c>
      <c r="E864" s="11" t="s">
        <v>93</v>
      </c>
      <c r="F864" s="11" t="s">
        <v>17</v>
      </c>
      <c r="G864" s="11" t="s">
        <v>70</v>
      </c>
      <c r="H864" s="10" t="s">
        <v>943</v>
      </c>
      <c r="I864" s="11" t="s">
        <v>19</v>
      </c>
      <c r="J864" s="152">
        <f t="shared" si="121"/>
        <v>0</v>
      </c>
      <c r="K864" s="152">
        <f t="shared" si="121"/>
        <v>350</v>
      </c>
      <c r="L864" s="152">
        <f t="shared" si="121"/>
        <v>0</v>
      </c>
      <c r="M864" s="203">
        <f t="shared" si="119"/>
        <v>0</v>
      </c>
    </row>
    <row r="865" spans="1:13" ht="37.5" x14ac:dyDescent="0.3">
      <c r="A865" s="82" t="s">
        <v>35</v>
      </c>
      <c r="B865" s="10" t="s">
        <v>227</v>
      </c>
      <c r="C865" s="10" t="s">
        <v>117</v>
      </c>
      <c r="D865" s="10" t="s">
        <v>54</v>
      </c>
      <c r="E865" s="11" t="s">
        <v>93</v>
      </c>
      <c r="F865" s="11" t="s">
        <v>17</v>
      </c>
      <c r="G865" s="11" t="s">
        <v>70</v>
      </c>
      <c r="H865" s="10" t="s">
        <v>943</v>
      </c>
      <c r="I865" s="11" t="s">
        <v>36</v>
      </c>
      <c r="J865" s="152">
        <v>0</v>
      </c>
      <c r="K865" s="152">
        <v>350</v>
      </c>
      <c r="L865" s="152">
        <v>0</v>
      </c>
      <c r="M865" s="203">
        <f t="shared" si="119"/>
        <v>0</v>
      </c>
    </row>
    <row r="866" spans="1:13" x14ac:dyDescent="0.3">
      <c r="A866" s="44" t="s">
        <v>95</v>
      </c>
      <c r="B866" s="7" t="s">
        <v>227</v>
      </c>
      <c r="C866" s="7" t="s">
        <v>96</v>
      </c>
      <c r="D866" s="7" t="s">
        <v>16</v>
      </c>
      <c r="E866" s="13" t="s">
        <v>16</v>
      </c>
      <c r="F866" s="8" t="s">
        <v>17</v>
      </c>
      <c r="G866" s="8" t="s">
        <v>16</v>
      </c>
      <c r="H866" s="7" t="s">
        <v>18</v>
      </c>
      <c r="I866" s="8" t="s">
        <v>19</v>
      </c>
      <c r="J866" s="173">
        <f t="shared" ref="J866:L868" si="122">J867</f>
        <v>0</v>
      </c>
      <c r="K866" s="173">
        <f t="shared" si="122"/>
        <v>4482.8900000000003</v>
      </c>
      <c r="L866" s="173">
        <f t="shared" si="122"/>
        <v>0</v>
      </c>
      <c r="M866" s="202">
        <f t="shared" si="119"/>
        <v>0</v>
      </c>
    </row>
    <row r="867" spans="1:13" x14ac:dyDescent="0.3">
      <c r="A867" s="42" t="s">
        <v>97</v>
      </c>
      <c r="B867" s="7" t="s">
        <v>227</v>
      </c>
      <c r="C867" s="16">
        <v>11</v>
      </c>
      <c r="D867" s="13" t="s">
        <v>44</v>
      </c>
      <c r="E867" s="13" t="s">
        <v>16</v>
      </c>
      <c r="F867" s="8" t="s">
        <v>17</v>
      </c>
      <c r="G867" s="8" t="s">
        <v>16</v>
      </c>
      <c r="H867" s="7" t="s">
        <v>18</v>
      </c>
      <c r="I867" s="8" t="s">
        <v>19</v>
      </c>
      <c r="J867" s="173">
        <f t="shared" si="122"/>
        <v>0</v>
      </c>
      <c r="K867" s="173">
        <f t="shared" si="122"/>
        <v>4482.8900000000003</v>
      </c>
      <c r="L867" s="173">
        <f t="shared" si="122"/>
        <v>0</v>
      </c>
      <c r="M867" s="202">
        <f t="shared" si="119"/>
        <v>0</v>
      </c>
    </row>
    <row r="868" spans="1:13" ht="75" x14ac:dyDescent="0.3">
      <c r="A868" s="42" t="s">
        <v>254</v>
      </c>
      <c r="B868" s="10" t="s">
        <v>227</v>
      </c>
      <c r="C868" s="11" t="s">
        <v>96</v>
      </c>
      <c r="D868" s="11" t="s">
        <v>44</v>
      </c>
      <c r="E868" s="11" t="s">
        <v>141</v>
      </c>
      <c r="F868" s="11" t="s">
        <v>17</v>
      </c>
      <c r="G868" s="11" t="s">
        <v>16</v>
      </c>
      <c r="H868" s="10" t="s">
        <v>18</v>
      </c>
      <c r="I868" s="11" t="s">
        <v>19</v>
      </c>
      <c r="J868" s="152">
        <f t="shared" si="122"/>
        <v>0</v>
      </c>
      <c r="K868" s="152">
        <f t="shared" si="122"/>
        <v>4482.8900000000003</v>
      </c>
      <c r="L868" s="152">
        <f t="shared" si="122"/>
        <v>0</v>
      </c>
      <c r="M868" s="203">
        <f t="shared" si="119"/>
        <v>0</v>
      </c>
    </row>
    <row r="869" spans="1:13" x14ac:dyDescent="0.3">
      <c r="A869" s="33" t="s">
        <v>427</v>
      </c>
      <c r="B869" s="10" t="s">
        <v>227</v>
      </c>
      <c r="C869" s="11" t="s">
        <v>96</v>
      </c>
      <c r="D869" s="11" t="s">
        <v>44</v>
      </c>
      <c r="E869" s="11" t="s">
        <v>141</v>
      </c>
      <c r="F869" s="11" t="s">
        <v>17</v>
      </c>
      <c r="G869" s="11" t="s">
        <v>70</v>
      </c>
      <c r="H869" s="10" t="s">
        <v>18</v>
      </c>
      <c r="I869" s="11" t="s">
        <v>19</v>
      </c>
      <c r="J869" s="152">
        <f>J870+J872</f>
        <v>0</v>
      </c>
      <c r="K869" s="152">
        <f>K870+K872</f>
        <v>4482.8900000000003</v>
      </c>
      <c r="L869" s="152">
        <f>L870+L872</f>
        <v>0</v>
      </c>
      <c r="M869" s="203">
        <f t="shared" si="119"/>
        <v>0</v>
      </c>
    </row>
    <row r="870" spans="1:13" ht="56.25" x14ac:dyDescent="0.3">
      <c r="A870" s="33" t="s">
        <v>899</v>
      </c>
      <c r="B870" s="10" t="s">
        <v>227</v>
      </c>
      <c r="C870" s="11" t="s">
        <v>96</v>
      </c>
      <c r="D870" s="11" t="s">
        <v>44</v>
      </c>
      <c r="E870" s="11" t="s">
        <v>141</v>
      </c>
      <c r="F870" s="11" t="s">
        <v>17</v>
      </c>
      <c r="G870" s="11" t="s">
        <v>70</v>
      </c>
      <c r="H870" s="10" t="s">
        <v>898</v>
      </c>
      <c r="I870" s="11" t="s">
        <v>19</v>
      </c>
      <c r="J870" s="152">
        <f>J871</f>
        <v>0</v>
      </c>
      <c r="K870" s="152">
        <f>K871</f>
        <v>4272.8900000000003</v>
      </c>
      <c r="L870" s="152">
        <f>L871</f>
        <v>0</v>
      </c>
      <c r="M870" s="203">
        <f t="shared" si="119"/>
        <v>0</v>
      </c>
    </row>
    <row r="871" spans="1:13" ht="37.5" x14ac:dyDescent="0.3">
      <c r="A871" s="33" t="s">
        <v>35</v>
      </c>
      <c r="B871" s="10" t="s">
        <v>227</v>
      </c>
      <c r="C871" s="11" t="s">
        <v>96</v>
      </c>
      <c r="D871" s="11" t="s">
        <v>44</v>
      </c>
      <c r="E871" s="11" t="s">
        <v>141</v>
      </c>
      <c r="F871" s="11" t="s">
        <v>17</v>
      </c>
      <c r="G871" s="11" t="s">
        <v>70</v>
      </c>
      <c r="H871" s="10" t="s">
        <v>898</v>
      </c>
      <c r="I871" s="11" t="s">
        <v>36</v>
      </c>
      <c r="J871" s="152">
        <v>0</v>
      </c>
      <c r="K871" s="152">
        <v>4272.8900000000003</v>
      </c>
      <c r="L871" s="152">
        <v>0</v>
      </c>
      <c r="M871" s="203">
        <f t="shared" si="119"/>
        <v>0</v>
      </c>
    </row>
    <row r="872" spans="1:13" ht="56.25" x14ac:dyDescent="0.3">
      <c r="A872" s="33" t="s">
        <v>899</v>
      </c>
      <c r="B872" s="10" t="s">
        <v>227</v>
      </c>
      <c r="C872" s="11" t="s">
        <v>96</v>
      </c>
      <c r="D872" s="11" t="s">
        <v>44</v>
      </c>
      <c r="E872" s="11" t="s">
        <v>141</v>
      </c>
      <c r="F872" s="11" t="s">
        <v>17</v>
      </c>
      <c r="G872" s="11" t="s">
        <v>70</v>
      </c>
      <c r="H872" s="10" t="s">
        <v>900</v>
      </c>
      <c r="I872" s="11" t="s">
        <v>19</v>
      </c>
      <c r="J872" s="152">
        <f>J873</f>
        <v>0</v>
      </c>
      <c r="K872" s="152">
        <f>K873</f>
        <v>210</v>
      </c>
      <c r="L872" s="152">
        <f>L873</f>
        <v>0</v>
      </c>
      <c r="M872" s="203">
        <f t="shared" si="119"/>
        <v>0</v>
      </c>
    </row>
    <row r="873" spans="1:13" ht="37.5" x14ac:dyDescent="0.3">
      <c r="A873" s="33" t="s">
        <v>35</v>
      </c>
      <c r="B873" s="10" t="s">
        <v>227</v>
      </c>
      <c r="C873" s="11" t="s">
        <v>96</v>
      </c>
      <c r="D873" s="11" t="s">
        <v>44</v>
      </c>
      <c r="E873" s="11" t="s">
        <v>141</v>
      </c>
      <c r="F873" s="11" t="s">
        <v>17</v>
      </c>
      <c r="G873" s="11" t="s">
        <v>70</v>
      </c>
      <c r="H873" s="10" t="s">
        <v>900</v>
      </c>
      <c r="I873" s="11" t="s">
        <v>36</v>
      </c>
      <c r="J873" s="152">
        <v>0</v>
      </c>
      <c r="K873" s="152">
        <v>210</v>
      </c>
      <c r="L873" s="152">
        <v>0</v>
      </c>
      <c r="M873" s="203">
        <f t="shared" si="119"/>
        <v>0</v>
      </c>
    </row>
    <row r="874" spans="1:13" ht="56.25" x14ac:dyDescent="0.3">
      <c r="A874" s="50" t="s">
        <v>357</v>
      </c>
      <c r="B874" s="8" t="s">
        <v>228</v>
      </c>
      <c r="C874" s="7" t="s">
        <v>16</v>
      </c>
      <c r="D874" s="7" t="s">
        <v>16</v>
      </c>
      <c r="E874" s="8" t="s">
        <v>16</v>
      </c>
      <c r="F874" s="7" t="s">
        <v>17</v>
      </c>
      <c r="G874" s="8" t="s">
        <v>16</v>
      </c>
      <c r="H874" s="7" t="s">
        <v>18</v>
      </c>
      <c r="I874" s="8" t="s">
        <v>19</v>
      </c>
      <c r="J874" s="173">
        <f>J875+J903+J919+J940</f>
        <v>8938</v>
      </c>
      <c r="K874" s="173">
        <f>K875+K903+K919+K940</f>
        <v>10599.55</v>
      </c>
      <c r="L874" s="173">
        <f>L875+L903+L919+L940</f>
        <v>1058.6399999999999</v>
      </c>
      <c r="M874" s="202">
        <f t="shared" si="119"/>
        <v>9.9875938129448887</v>
      </c>
    </row>
    <row r="875" spans="1:13" x14ac:dyDescent="0.3">
      <c r="A875" s="48" t="s">
        <v>20</v>
      </c>
      <c r="B875" s="8" t="s">
        <v>228</v>
      </c>
      <c r="C875" s="7" t="s">
        <v>21</v>
      </c>
      <c r="D875" s="7" t="s">
        <v>16</v>
      </c>
      <c r="E875" s="8" t="s">
        <v>16</v>
      </c>
      <c r="F875" s="7" t="s">
        <v>17</v>
      </c>
      <c r="G875" s="8" t="s">
        <v>16</v>
      </c>
      <c r="H875" s="7" t="s">
        <v>18</v>
      </c>
      <c r="I875" s="8" t="s">
        <v>19</v>
      </c>
      <c r="J875" s="173">
        <f>J876+J885</f>
        <v>3555.74</v>
      </c>
      <c r="K875" s="173">
        <f>K876+K885</f>
        <v>3555.74</v>
      </c>
      <c r="L875" s="173">
        <f>L876+L885</f>
        <v>854.3599999999999</v>
      </c>
      <c r="M875" s="202">
        <f t="shared" si="119"/>
        <v>24.027628566768097</v>
      </c>
    </row>
    <row r="876" spans="1:13" ht="56.25" x14ac:dyDescent="0.3">
      <c r="A876" s="33" t="s">
        <v>46</v>
      </c>
      <c r="B876" s="11" t="s">
        <v>228</v>
      </c>
      <c r="C876" s="9" t="s">
        <v>43</v>
      </c>
      <c r="D876" s="11" t="s">
        <v>54</v>
      </c>
      <c r="E876" s="14" t="s">
        <v>16</v>
      </c>
      <c r="F876" s="11" t="s">
        <v>17</v>
      </c>
      <c r="G876" s="11" t="s">
        <v>16</v>
      </c>
      <c r="H876" s="10" t="s">
        <v>18</v>
      </c>
      <c r="I876" s="11" t="s">
        <v>19</v>
      </c>
      <c r="J876" s="152">
        <f t="shared" ref="J876:L877" si="123">J877</f>
        <v>3400.74</v>
      </c>
      <c r="K876" s="152">
        <f t="shared" si="123"/>
        <v>3400.74</v>
      </c>
      <c r="L876" s="152">
        <f t="shared" si="123"/>
        <v>838.3599999999999</v>
      </c>
      <c r="M876" s="203">
        <f t="shared" si="119"/>
        <v>24.652281562248216</v>
      </c>
    </row>
    <row r="877" spans="1:13" ht="37.5" x14ac:dyDescent="0.3">
      <c r="A877" s="33" t="s">
        <v>48</v>
      </c>
      <c r="B877" s="11" t="s">
        <v>228</v>
      </c>
      <c r="C877" s="9" t="s">
        <v>43</v>
      </c>
      <c r="D877" s="11" t="s">
        <v>54</v>
      </c>
      <c r="E877" s="11" t="s">
        <v>45</v>
      </c>
      <c r="F877" s="11" t="s">
        <v>17</v>
      </c>
      <c r="G877" s="11" t="s">
        <v>16</v>
      </c>
      <c r="H877" s="10" t="s">
        <v>18</v>
      </c>
      <c r="I877" s="11" t="s">
        <v>19</v>
      </c>
      <c r="J877" s="152">
        <f t="shared" si="123"/>
        <v>3400.74</v>
      </c>
      <c r="K877" s="152">
        <f t="shared" si="123"/>
        <v>3400.74</v>
      </c>
      <c r="L877" s="152">
        <f t="shared" si="123"/>
        <v>838.3599999999999</v>
      </c>
      <c r="M877" s="203">
        <f t="shared" si="119"/>
        <v>24.652281562248216</v>
      </c>
    </row>
    <row r="878" spans="1:13" ht="37.5" x14ac:dyDescent="0.3">
      <c r="A878" s="33" t="s">
        <v>49</v>
      </c>
      <c r="B878" s="11" t="s">
        <v>228</v>
      </c>
      <c r="C878" s="9" t="s">
        <v>43</v>
      </c>
      <c r="D878" s="11" t="s">
        <v>54</v>
      </c>
      <c r="E878" s="9">
        <v>51</v>
      </c>
      <c r="F878" s="9">
        <v>2</v>
      </c>
      <c r="G878" s="11" t="s">
        <v>16</v>
      </c>
      <c r="H878" s="10" t="s">
        <v>18</v>
      </c>
      <c r="I878" s="11" t="s">
        <v>19</v>
      </c>
      <c r="J878" s="152">
        <f>J879+J883</f>
        <v>3400.74</v>
      </c>
      <c r="K878" s="152">
        <f>K879+K883</f>
        <v>3400.74</v>
      </c>
      <c r="L878" s="152">
        <f>L879+L883</f>
        <v>838.3599999999999</v>
      </c>
      <c r="M878" s="203">
        <f t="shared" si="119"/>
        <v>24.652281562248216</v>
      </c>
    </row>
    <row r="879" spans="1:13" ht="37.5" x14ac:dyDescent="0.3">
      <c r="A879" s="33" t="s">
        <v>33</v>
      </c>
      <c r="B879" s="11" t="s">
        <v>228</v>
      </c>
      <c r="C879" s="9" t="s">
        <v>43</v>
      </c>
      <c r="D879" s="11" t="s">
        <v>54</v>
      </c>
      <c r="E879" s="9">
        <v>51</v>
      </c>
      <c r="F879" s="9">
        <v>2</v>
      </c>
      <c r="G879" s="11" t="s">
        <v>16</v>
      </c>
      <c r="H879" s="10" t="s">
        <v>28</v>
      </c>
      <c r="I879" s="11" t="s">
        <v>19</v>
      </c>
      <c r="J879" s="152">
        <f>J880+J881+J882</f>
        <v>575.54000000000008</v>
      </c>
      <c r="K879" s="152">
        <f>K880+K881+K882</f>
        <v>575.54000000000008</v>
      </c>
      <c r="L879" s="152">
        <f>L880+L881+L882</f>
        <v>85.55</v>
      </c>
      <c r="M879" s="203">
        <f t="shared" si="119"/>
        <v>14.864301351773983</v>
      </c>
    </row>
    <row r="880" spans="1:13" ht="75" x14ac:dyDescent="0.3">
      <c r="A880" s="33" t="s">
        <v>34</v>
      </c>
      <c r="B880" s="11" t="s">
        <v>228</v>
      </c>
      <c r="C880" s="10" t="s">
        <v>21</v>
      </c>
      <c r="D880" s="11" t="s">
        <v>54</v>
      </c>
      <c r="E880" s="9">
        <v>51</v>
      </c>
      <c r="F880" s="9">
        <v>2</v>
      </c>
      <c r="G880" s="11" t="s">
        <v>16</v>
      </c>
      <c r="H880" s="10" t="s">
        <v>28</v>
      </c>
      <c r="I880" s="11" t="s">
        <v>29</v>
      </c>
      <c r="J880" s="152">
        <v>60.94</v>
      </c>
      <c r="K880" s="152">
        <v>60.94</v>
      </c>
      <c r="L880" s="152">
        <v>27.7</v>
      </c>
      <c r="M880" s="203">
        <f t="shared" si="119"/>
        <v>45.454545454545453</v>
      </c>
    </row>
    <row r="881" spans="1:13" ht="37.5" x14ac:dyDescent="0.3">
      <c r="A881" s="33" t="s">
        <v>35</v>
      </c>
      <c r="B881" s="11" t="s">
        <v>228</v>
      </c>
      <c r="C881" s="10" t="s">
        <v>21</v>
      </c>
      <c r="D881" s="11" t="s">
        <v>54</v>
      </c>
      <c r="E881" s="9">
        <v>51</v>
      </c>
      <c r="F881" s="9">
        <v>2</v>
      </c>
      <c r="G881" s="11" t="s">
        <v>16</v>
      </c>
      <c r="H881" s="10" t="s">
        <v>28</v>
      </c>
      <c r="I881" s="11" t="s">
        <v>36</v>
      </c>
      <c r="J881" s="152">
        <v>512</v>
      </c>
      <c r="K881" s="152">
        <v>512</v>
      </c>
      <c r="L881" s="152">
        <v>57.85</v>
      </c>
      <c r="M881" s="203">
        <f t="shared" si="119"/>
        <v>11.298828125</v>
      </c>
    </row>
    <row r="882" spans="1:13" x14ac:dyDescent="0.3">
      <c r="A882" s="73" t="s">
        <v>37</v>
      </c>
      <c r="B882" s="11" t="s">
        <v>228</v>
      </c>
      <c r="C882" s="10" t="s">
        <v>21</v>
      </c>
      <c r="D882" s="11" t="s">
        <v>54</v>
      </c>
      <c r="E882" s="9">
        <v>51</v>
      </c>
      <c r="F882" s="9">
        <v>2</v>
      </c>
      <c r="G882" s="11" t="s">
        <v>16</v>
      </c>
      <c r="H882" s="10" t="s">
        <v>28</v>
      </c>
      <c r="I882" s="11" t="s">
        <v>38</v>
      </c>
      <c r="J882" s="152">
        <v>2.6</v>
      </c>
      <c r="K882" s="152">
        <v>2.6</v>
      </c>
      <c r="L882" s="152">
        <v>0</v>
      </c>
      <c r="M882" s="203">
        <f t="shared" si="119"/>
        <v>0</v>
      </c>
    </row>
    <row r="883" spans="1:13" ht="37.5" x14ac:dyDescent="0.3">
      <c r="A883" s="33" t="s">
        <v>39</v>
      </c>
      <c r="B883" s="11" t="s">
        <v>228</v>
      </c>
      <c r="C883" s="9" t="s">
        <v>43</v>
      </c>
      <c r="D883" s="11" t="s">
        <v>54</v>
      </c>
      <c r="E883" s="9">
        <v>51</v>
      </c>
      <c r="F883" s="9">
        <v>2</v>
      </c>
      <c r="G883" s="11" t="s">
        <v>16</v>
      </c>
      <c r="H883" s="10" t="s">
        <v>30</v>
      </c>
      <c r="I883" s="11" t="s">
        <v>19</v>
      </c>
      <c r="J883" s="152">
        <f>J884</f>
        <v>2825.2</v>
      </c>
      <c r="K883" s="152">
        <f>K884</f>
        <v>2825.2</v>
      </c>
      <c r="L883" s="152">
        <f>L884</f>
        <v>752.81</v>
      </c>
      <c r="M883" s="203">
        <f t="shared" si="119"/>
        <v>26.646255132380009</v>
      </c>
    </row>
    <row r="884" spans="1:13" ht="75" x14ac:dyDescent="0.3">
      <c r="A884" s="33" t="s">
        <v>34</v>
      </c>
      <c r="B884" s="11" t="s">
        <v>228</v>
      </c>
      <c r="C884" s="10" t="s">
        <v>21</v>
      </c>
      <c r="D884" s="11" t="s">
        <v>54</v>
      </c>
      <c r="E884" s="9">
        <v>51</v>
      </c>
      <c r="F884" s="9">
        <v>2</v>
      </c>
      <c r="G884" s="11" t="s">
        <v>16</v>
      </c>
      <c r="H884" s="10" t="s">
        <v>30</v>
      </c>
      <c r="I884" s="11" t="s">
        <v>29</v>
      </c>
      <c r="J884" s="152">
        <v>2825.2</v>
      </c>
      <c r="K884" s="152">
        <v>2825.2</v>
      </c>
      <c r="L884" s="152">
        <v>752.81</v>
      </c>
      <c r="M884" s="203">
        <f t="shared" si="119"/>
        <v>26.646255132380009</v>
      </c>
    </row>
    <row r="885" spans="1:13" x14ac:dyDescent="0.3">
      <c r="A885" s="34" t="s">
        <v>40</v>
      </c>
      <c r="B885" s="6">
        <v>673</v>
      </c>
      <c r="C885" s="6" t="s">
        <v>43</v>
      </c>
      <c r="D885" s="8">
        <v>13</v>
      </c>
      <c r="E885" s="8" t="s">
        <v>16</v>
      </c>
      <c r="F885" s="8" t="s">
        <v>17</v>
      </c>
      <c r="G885" s="8" t="s">
        <v>16</v>
      </c>
      <c r="H885" s="7" t="s">
        <v>18</v>
      </c>
      <c r="I885" s="8" t="s">
        <v>19</v>
      </c>
      <c r="J885" s="173">
        <f>J890+J886+J899+J895</f>
        <v>155</v>
      </c>
      <c r="K885" s="173">
        <f>K890+K886+K899+K895</f>
        <v>155</v>
      </c>
      <c r="L885" s="173">
        <f>L890+L886+L899+L895</f>
        <v>16</v>
      </c>
      <c r="M885" s="202">
        <f t="shared" si="119"/>
        <v>10.32258064516129</v>
      </c>
    </row>
    <row r="886" spans="1:13" ht="37.5" x14ac:dyDescent="0.3">
      <c r="A886" s="33" t="s">
        <v>48</v>
      </c>
      <c r="B886" s="11" t="s">
        <v>228</v>
      </c>
      <c r="C886" s="9" t="s">
        <v>43</v>
      </c>
      <c r="D886" s="10">
        <v>13</v>
      </c>
      <c r="E886" s="9">
        <v>51</v>
      </c>
      <c r="F886" s="9">
        <v>0</v>
      </c>
      <c r="G886" s="10" t="s">
        <v>18</v>
      </c>
      <c r="H886" s="10" t="s">
        <v>19</v>
      </c>
      <c r="I886" s="11" t="s">
        <v>19</v>
      </c>
      <c r="J886" s="152">
        <f t="shared" ref="J886:L888" si="124">J887</f>
        <v>45</v>
      </c>
      <c r="K886" s="152">
        <f t="shared" si="124"/>
        <v>45</v>
      </c>
      <c r="L886" s="152">
        <f t="shared" si="124"/>
        <v>16</v>
      </c>
      <c r="M886" s="203">
        <f t="shared" si="119"/>
        <v>35.555555555555557</v>
      </c>
    </row>
    <row r="887" spans="1:13" ht="37.5" x14ac:dyDescent="0.3">
      <c r="A887" s="33" t="s">
        <v>62</v>
      </c>
      <c r="B887" s="11" t="s">
        <v>228</v>
      </c>
      <c r="C887" s="9" t="s">
        <v>43</v>
      </c>
      <c r="D887" s="10">
        <v>13</v>
      </c>
      <c r="E887" s="9">
        <v>51</v>
      </c>
      <c r="F887" s="9">
        <v>5</v>
      </c>
      <c r="G887" s="11" t="s">
        <v>16</v>
      </c>
      <c r="H887" s="10" t="s">
        <v>18</v>
      </c>
      <c r="I887" s="11" t="s">
        <v>19</v>
      </c>
      <c r="J887" s="152">
        <f t="shared" si="124"/>
        <v>45</v>
      </c>
      <c r="K887" s="152">
        <f t="shared" si="124"/>
        <v>45</v>
      </c>
      <c r="L887" s="152">
        <f t="shared" si="124"/>
        <v>16</v>
      </c>
      <c r="M887" s="203">
        <f t="shared" si="119"/>
        <v>35.555555555555557</v>
      </c>
    </row>
    <row r="888" spans="1:13" x14ac:dyDescent="0.3">
      <c r="A888" s="62" t="s">
        <v>299</v>
      </c>
      <c r="B888" s="10" t="s">
        <v>228</v>
      </c>
      <c r="C888" s="10" t="s">
        <v>21</v>
      </c>
      <c r="D888" s="11">
        <v>13</v>
      </c>
      <c r="E888" s="14" t="s">
        <v>45</v>
      </c>
      <c r="F888" s="9">
        <v>5</v>
      </c>
      <c r="G888" s="11" t="s">
        <v>16</v>
      </c>
      <c r="H888" s="10" t="s">
        <v>99</v>
      </c>
      <c r="I888" s="11" t="s">
        <v>19</v>
      </c>
      <c r="J888" s="152">
        <f t="shared" si="124"/>
        <v>45</v>
      </c>
      <c r="K888" s="152">
        <f t="shared" si="124"/>
        <v>45</v>
      </c>
      <c r="L888" s="152">
        <f t="shared" si="124"/>
        <v>16</v>
      </c>
      <c r="M888" s="203">
        <f t="shared" si="119"/>
        <v>35.555555555555557</v>
      </c>
    </row>
    <row r="889" spans="1:13" ht="37.5" x14ac:dyDescent="0.3">
      <c r="A889" s="33" t="s">
        <v>35</v>
      </c>
      <c r="B889" s="10" t="s">
        <v>228</v>
      </c>
      <c r="C889" s="10" t="s">
        <v>21</v>
      </c>
      <c r="D889" s="11">
        <v>13</v>
      </c>
      <c r="E889" s="14" t="s">
        <v>45</v>
      </c>
      <c r="F889" s="11" t="s">
        <v>11</v>
      </c>
      <c r="G889" s="11" t="s">
        <v>16</v>
      </c>
      <c r="H889" s="10" t="s">
        <v>99</v>
      </c>
      <c r="I889" s="11" t="s">
        <v>36</v>
      </c>
      <c r="J889" s="152">
        <v>45</v>
      </c>
      <c r="K889" s="152">
        <v>45</v>
      </c>
      <c r="L889" s="152">
        <v>16</v>
      </c>
      <c r="M889" s="203">
        <f t="shared" si="119"/>
        <v>35.555555555555557</v>
      </c>
    </row>
    <row r="890" spans="1:13" ht="75" x14ac:dyDescent="0.3">
      <c r="A890" s="50" t="s">
        <v>321</v>
      </c>
      <c r="B890" s="6">
        <v>673</v>
      </c>
      <c r="C890" s="6" t="s">
        <v>43</v>
      </c>
      <c r="D890" s="8">
        <v>13</v>
      </c>
      <c r="E890" s="8" t="s">
        <v>253</v>
      </c>
      <c r="F890" s="8" t="s">
        <v>17</v>
      </c>
      <c r="G890" s="8" t="s">
        <v>16</v>
      </c>
      <c r="H890" s="7" t="s">
        <v>18</v>
      </c>
      <c r="I890" s="8" t="s">
        <v>19</v>
      </c>
      <c r="J890" s="173">
        <f>J893</f>
        <v>60</v>
      </c>
      <c r="K890" s="173">
        <f>K893</f>
        <v>0</v>
      </c>
      <c r="L890" s="173">
        <f>L893</f>
        <v>0</v>
      </c>
      <c r="M890" s="202">
        <v>0</v>
      </c>
    </row>
    <row r="891" spans="1:13" ht="75" x14ac:dyDescent="0.3">
      <c r="A891" s="48" t="s">
        <v>479</v>
      </c>
      <c r="B891" s="9">
        <v>673</v>
      </c>
      <c r="C891" s="10" t="s">
        <v>21</v>
      </c>
      <c r="D891" s="14">
        <v>13</v>
      </c>
      <c r="E891" s="11" t="s">
        <v>253</v>
      </c>
      <c r="F891" s="11" t="s">
        <v>26</v>
      </c>
      <c r="G891" s="11" t="s">
        <v>16</v>
      </c>
      <c r="H891" s="10" t="s">
        <v>18</v>
      </c>
      <c r="I891" s="11" t="s">
        <v>19</v>
      </c>
      <c r="J891" s="152">
        <f t="shared" ref="J891:L893" si="125">J892</f>
        <v>60</v>
      </c>
      <c r="K891" s="152">
        <f t="shared" si="125"/>
        <v>0</v>
      </c>
      <c r="L891" s="152">
        <f t="shared" si="125"/>
        <v>0</v>
      </c>
      <c r="M891" s="203">
        <v>0</v>
      </c>
    </row>
    <row r="892" spans="1:13" ht="56.25" x14ac:dyDescent="0.3">
      <c r="A892" s="48" t="s">
        <v>493</v>
      </c>
      <c r="B892" s="9">
        <v>673</v>
      </c>
      <c r="C892" s="10" t="s">
        <v>21</v>
      </c>
      <c r="D892" s="14">
        <v>13</v>
      </c>
      <c r="E892" s="11" t="s">
        <v>253</v>
      </c>
      <c r="F892" s="11" t="s">
        <v>26</v>
      </c>
      <c r="G892" s="11" t="s">
        <v>70</v>
      </c>
      <c r="H892" s="10" t="s">
        <v>18</v>
      </c>
      <c r="I892" s="11" t="s">
        <v>19</v>
      </c>
      <c r="J892" s="152">
        <f t="shared" si="125"/>
        <v>60</v>
      </c>
      <c r="K892" s="152">
        <f t="shared" si="125"/>
        <v>0</v>
      </c>
      <c r="L892" s="152">
        <f t="shared" si="125"/>
        <v>0</v>
      </c>
      <c r="M892" s="203">
        <v>0</v>
      </c>
    </row>
    <row r="893" spans="1:13" ht="56.25" x14ac:dyDescent="0.3">
      <c r="A893" s="48" t="s">
        <v>494</v>
      </c>
      <c r="B893" s="9">
        <v>673</v>
      </c>
      <c r="C893" s="10" t="s">
        <v>21</v>
      </c>
      <c r="D893" s="14">
        <v>13</v>
      </c>
      <c r="E893" s="11" t="s">
        <v>253</v>
      </c>
      <c r="F893" s="11" t="s">
        <v>26</v>
      </c>
      <c r="G893" s="11" t="s">
        <v>70</v>
      </c>
      <c r="H893" s="10" t="s">
        <v>492</v>
      </c>
      <c r="I893" s="11" t="s">
        <v>19</v>
      </c>
      <c r="J893" s="152">
        <f t="shared" si="125"/>
        <v>60</v>
      </c>
      <c r="K893" s="152">
        <f t="shared" si="125"/>
        <v>0</v>
      </c>
      <c r="L893" s="152">
        <f t="shared" si="125"/>
        <v>0</v>
      </c>
      <c r="M893" s="203">
        <v>0</v>
      </c>
    </row>
    <row r="894" spans="1:13" ht="37.5" x14ac:dyDescent="0.3">
      <c r="A894" s="33" t="s">
        <v>35</v>
      </c>
      <c r="B894" s="9">
        <v>673</v>
      </c>
      <c r="C894" s="10" t="s">
        <v>21</v>
      </c>
      <c r="D894" s="14">
        <v>13</v>
      </c>
      <c r="E894" s="11" t="s">
        <v>253</v>
      </c>
      <c r="F894" s="11" t="s">
        <v>26</v>
      </c>
      <c r="G894" s="11" t="s">
        <v>70</v>
      </c>
      <c r="H894" s="10" t="s">
        <v>492</v>
      </c>
      <c r="I894" s="11" t="s">
        <v>36</v>
      </c>
      <c r="J894" s="152">
        <v>60</v>
      </c>
      <c r="K894" s="152">
        <v>0</v>
      </c>
      <c r="L894" s="152">
        <v>0</v>
      </c>
      <c r="M894" s="203">
        <v>0</v>
      </c>
    </row>
    <row r="895" spans="1:13" ht="56.25" x14ac:dyDescent="0.3">
      <c r="A895" s="33" t="s">
        <v>922</v>
      </c>
      <c r="B895" s="9">
        <v>673</v>
      </c>
      <c r="C895" s="10" t="s">
        <v>21</v>
      </c>
      <c r="D895" s="14">
        <v>13</v>
      </c>
      <c r="E895" s="11" t="s">
        <v>88</v>
      </c>
      <c r="F895" s="10" t="s">
        <v>17</v>
      </c>
      <c r="G895" s="11" t="s">
        <v>16</v>
      </c>
      <c r="H895" s="10" t="s">
        <v>18</v>
      </c>
      <c r="I895" s="11" t="s">
        <v>19</v>
      </c>
      <c r="J895" s="152">
        <f t="shared" ref="J895:L897" si="126">J896</f>
        <v>0</v>
      </c>
      <c r="K895" s="152">
        <f t="shared" si="126"/>
        <v>60</v>
      </c>
      <c r="L895" s="152">
        <f t="shared" si="126"/>
        <v>0</v>
      </c>
      <c r="M895" s="203">
        <f t="shared" si="119"/>
        <v>0</v>
      </c>
    </row>
    <row r="896" spans="1:13" ht="56.25" x14ac:dyDescent="0.3">
      <c r="A896" s="33" t="s">
        <v>921</v>
      </c>
      <c r="B896" s="9">
        <v>673</v>
      </c>
      <c r="C896" s="10" t="s">
        <v>21</v>
      </c>
      <c r="D896" s="14">
        <v>13</v>
      </c>
      <c r="E896" s="11" t="s">
        <v>88</v>
      </c>
      <c r="F896" s="10" t="s">
        <v>17</v>
      </c>
      <c r="G896" s="11" t="s">
        <v>21</v>
      </c>
      <c r="H896" s="10" t="s">
        <v>18</v>
      </c>
      <c r="I896" s="11" t="s">
        <v>19</v>
      </c>
      <c r="J896" s="152">
        <f t="shared" si="126"/>
        <v>0</v>
      </c>
      <c r="K896" s="152">
        <f t="shared" si="126"/>
        <v>60</v>
      </c>
      <c r="L896" s="152">
        <f t="shared" si="126"/>
        <v>0</v>
      </c>
      <c r="M896" s="203">
        <f t="shared" si="119"/>
        <v>0</v>
      </c>
    </row>
    <row r="897" spans="1:13" ht="56.25" x14ac:dyDescent="0.3">
      <c r="A897" s="33" t="s">
        <v>494</v>
      </c>
      <c r="B897" s="9">
        <v>673</v>
      </c>
      <c r="C897" s="10" t="s">
        <v>21</v>
      </c>
      <c r="D897" s="14">
        <v>13</v>
      </c>
      <c r="E897" s="11" t="s">
        <v>88</v>
      </c>
      <c r="F897" s="10" t="s">
        <v>17</v>
      </c>
      <c r="G897" s="11" t="s">
        <v>21</v>
      </c>
      <c r="H897" s="10" t="s">
        <v>492</v>
      </c>
      <c r="I897" s="11" t="s">
        <v>19</v>
      </c>
      <c r="J897" s="152">
        <f t="shared" si="126"/>
        <v>0</v>
      </c>
      <c r="K897" s="152">
        <f t="shared" si="126"/>
        <v>60</v>
      </c>
      <c r="L897" s="152">
        <f t="shared" si="126"/>
        <v>0</v>
      </c>
      <c r="M897" s="203">
        <f t="shared" si="119"/>
        <v>0</v>
      </c>
    </row>
    <row r="898" spans="1:13" ht="37.5" x14ac:dyDescent="0.3">
      <c r="A898" s="33" t="s">
        <v>35</v>
      </c>
      <c r="B898" s="9">
        <v>673</v>
      </c>
      <c r="C898" s="10" t="s">
        <v>21</v>
      </c>
      <c r="D898" s="14">
        <v>13</v>
      </c>
      <c r="E898" s="11" t="s">
        <v>88</v>
      </c>
      <c r="F898" s="10" t="s">
        <v>17</v>
      </c>
      <c r="G898" s="11" t="s">
        <v>21</v>
      </c>
      <c r="H898" s="10" t="s">
        <v>492</v>
      </c>
      <c r="I898" s="11" t="s">
        <v>36</v>
      </c>
      <c r="J898" s="152">
        <v>0</v>
      </c>
      <c r="K898" s="152">
        <v>60</v>
      </c>
      <c r="L898" s="152">
        <v>0</v>
      </c>
      <c r="M898" s="203">
        <f t="shared" si="119"/>
        <v>0</v>
      </c>
    </row>
    <row r="899" spans="1:13" ht="37.5" x14ac:dyDescent="0.3">
      <c r="A899" s="54" t="s">
        <v>438</v>
      </c>
      <c r="B899" s="11" t="s">
        <v>228</v>
      </c>
      <c r="C899" s="10" t="s">
        <v>21</v>
      </c>
      <c r="D899" s="10" t="s">
        <v>74</v>
      </c>
      <c r="E899" s="11" t="s">
        <v>368</v>
      </c>
      <c r="F899" s="10" t="s">
        <v>17</v>
      </c>
      <c r="G899" s="11" t="s">
        <v>16</v>
      </c>
      <c r="H899" s="10" t="s">
        <v>18</v>
      </c>
      <c r="I899" s="11" t="s">
        <v>19</v>
      </c>
      <c r="J899" s="152">
        <f t="shared" ref="J899:L901" si="127">J900</f>
        <v>50</v>
      </c>
      <c r="K899" s="152">
        <f t="shared" si="127"/>
        <v>50</v>
      </c>
      <c r="L899" s="152">
        <f t="shared" si="127"/>
        <v>0</v>
      </c>
      <c r="M899" s="203">
        <f t="shared" si="119"/>
        <v>0</v>
      </c>
    </row>
    <row r="900" spans="1:13" ht="93.75" x14ac:dyDescent="0.3">
      <c r="A900" s="78" t="s">
        <v>439</v>
      </c>
      <c r="B900" s="11" t="s">
        <v>228</v>
      </c>
      <c r="C900" s="10" t="s">
        <v>21</v>
      </c>
      <c r="D900" s="10" t="s">
        <v>74</v>
      </c>
      <c r="E900" s="11" t="s">
        <v>368</v>
      </c>
      <c r="F900" s="10" t="s">
        <v>85</v>
      </c>
      <c r="G900" s="11" t="s">
        <v>16</v>
      </c>
      <c r="H900" s="10" t="s">
        <v>18</v>
      </c>
      <c r="I900" s="11" t="s">
        <v>19</v>
      </c>
      <c r="J900" s="152">
        <f t="shared" si="127"/>
        <v>50</v>
      </c>
      <c r="K900" s="152">
        <f t="shared" si="127"/>
        <v>50</v>
      </c>
      <c r="L900" s="152">
        <f t="shared" si="127"/>
        <v>0</v>
      </c>
      <c r="M900" s="203">
        <f t="shared" si="119"/>
        <v>0</v>
      </c>
    </row>
    <row r="901" spans="1:13" ht="56.25" x14ac:dyDescent="0.3">
      <c r="A901" s="33" t="s">
        <v>370</v>
      </c>
      <c r="B901" s="11" t="s">
        <v>228</v>
      </c>
      <c r="C901" s="10" t="s">
        <v>21</v>
      </c>
      <c r="D901" s="10" t="s">
        <v>74</v>
      </c>
      <c r="E901" s="11" t="s">
        <v>368</v>
      </c>
      <c r="F901" s="10" t="s">
        <v>85</v>
      </c>
      <c r="G901" s="11" t="s">
        <v>16</v>
      </c>
      <c r="H901" s="10" t="s">
        <v>369</v>
      </c>
      <c r="I901" s="11" t="s">
        <v>19</v>
      </c>
      <c r="J901" s="152">
        <f t="shared" si="127"/>
        <v>50</v>
      </c>
      <c r="K901" s="152">
        <f t="shared" si="127"/>
        <v>50</v>
      </c>
      <c r="L901" s="152">
        <f t="shared" si="127"/>
        <v>0</v>
      </c>
      <c r="M901" s="203">
        <f t="shared" si="119"/>
        <v>0</v>
      </c>
    </row>
    <row r="902" spans="1:13" ht="37.5" x14ac:dyDescent="0.3">
      <c r="A902" s="33" t="s">
        <v>35</v>
      </c>
      <c r="B902" s="11" t="s">
        <v>228</v>
      </c>
      <c r="C902" s="10" t="s">
        <v>21</v>
      </c>
      <c r="D902" s="10" t="s">
        <v>74</v>
      </c>
      <c r="E902" s="11" t="s">
        <v>368</v>
      </c>
      <c r="F902" s="10" t="s">
        <v>85</v>
      </c>
      <c r="G902" s="11" t="s">
        <v>16</v>
      </c>
      <c r="H902" s="10" t="s">
        <v>369</v>
      </c>
      <c r="I902" s="11" t="s">
        <v>36</v>
      </c>
      <c r="J902" s="152">
        <v>50</v>
      </c>
      <c r="K902" s="152">
        <v>50</v>
      </c>
      <c r="L902" s="152">
        <v>0</v>
      </c>
      <c r="M902" s="203">
        <f t="shared" si="119"/>
        <v>0</v>
      </c>
    </row>
    <row r="903" spans="1:13" x14ac:dyDescent="0.3">
      <c r="A903" s="44" t="s">
        <v>77</v>
      </c>
      <c r="B903" s="8" t="s">
        <v>228</v>
      </c>
      <c r="C903" s="7" t="s">
        <v>54</v>
      </c>
      <c r="D903" s="7" t="s">
        <v>16</v>
      </c>
      <c r="E903" s="13" t="s">
        <v>16</v>
      </c>
      <c r="F903" s="8" t="s">
        <v>17</v>
      </c>
      <c r="G903" s="8" t="s">
        <v>16</v>
      </c>
      <c r="H903" s="7" t="s">
        <v>18</v>
      </c>
      <c r="I903" s="8" t="s">
        <v>19</v>
      </c>
      <c r="J903" s="173">
        <f t="shared" ref="J903:L904" si="128">J904</f>
        <v>3993.5600000000004</v>
      </c>
      <c r="K903" s="173">
        <f t="shared" si="128"/>
        <v>5211.04</v>
      </c>
      <c r="L903" s="173">
        <f t="shared" si="128"/>
        <v>73.59</v>
      </c>
      <c r="M903" s="202">
        <f t="shared" si="119"/>
        <v>1.4121941109644143</v>
      </c>
    </row>
    <row r="904" spans="1:13" x14ac:dyDescent="0.3">
      <c r="A904" s="33" t="s">
        <v>78</v>
      </c>
      <c r="B904" s="11" t="s">
        <v>228</v>
      </c>
      <c r="C904" s="9" t="s">
        <v>47</v>
      </c>
      <c r="D904" s="11" t="s">
        <v>100</v>
      </c>
      <c r="E904" s="14" t="s">
        <v>16</v>
      </c>
      <c r="F904" s="11" t="s">
        <v>17</v>
      </c>
      <c r="G904" s="11" t="s">
        <v>16</v>
      </c>
      <c r="H904" s="10" t="s">
        <v>18</v>
      </c>
      <c r="I904" s="11" t="s">
        <v>19</v>
      </c>
      <c r="J904" s="152">
        <f t="shared" si="128"/>
        <v>3993.5600000000004</v>
      </c>
      <c r="K904" s="152">
        <f t="shared" si="128"/>
        <v>5211.04</v>
      </c>
      <c r="L904" s="152">
        <f t="shared" si="128"/>
        <v>73.59</v>
      </c>
      <c r="M904" s="203">
        <f t="shared" si="119"/>
        <v>1.4121941109644143</v>
      </c>
    </row>
    <row r="905" spans="1:13" ht="75" x14ac:dyDescent="0.3">
      <c r="A905" s="42" t="s">
        <v>294</v>
      </c>
      <c r="B905" s="11" t="s">
        <v>228</v>
      </c>
      <c r="C905" s="9" t="s">
        <v>47</v>
      </c>
      <c r="D905" s="11" t="s">
        <v>100</v>
      </c>
      <c r="E905" s="14" t="s">
        <v>54</v>
      </c>
      <c r="F905" s="11" t="s">
        <v>17</v>
      </c>
      <c r="G905" s="11" t="s">
        <v>16</v>
      </c>
      <c r="H905" s="10" t="s">
        <v>18</v>
      </c>
      <c r="I905" s="11" t="s">
        <v>19</v>
      </c>
      <c r="J905" s="152">
        <f>J912+J906</f>
        <v>3993.5600000000004</v>
      </c>
      <c r="K905" s="152">
        <f>K912+K906</f>
        <v>5211.04</v>
      </c>
      <c r="L905" s="152">
        <f>L912+L906</f>
        <v>73.59</v>
      </c>
      <c r="M905" s="203">
        <f t="shared" si="119"/>
        <v>1.4121941109644143</v>
      </c>
    </row>
    <row r="906" spans="1:13" ht="37.5" x14ac:dyDescent="0.3">
      <c r="A906" s="33" t="s">
        <v>426</v>
      </c>
      <c r="B906" s="11" t="s">
        <v>228</v>
      </c>
      <c r="C906" s="14" t="s">
        <v>54</v>
      </c>
      <c r="D906" s="11" t="s">
        <v>100</v>
      </c>
      <c r="E906" s="14" t="s">
        <v>54</v>
      </c>
      <c r="F906" s="11" t="s">
        <v>85</v>
      </c>
      <c r="G906" s="11" t="s">
        <v>16</v>
      </c>
      <c r="H906" s="10" t="s">
        <v>18</v>
      </c>
      <c r="I906" s="11" t="s">
        <v>19</v>
      </c>
      <c r="J906" s="152">
        <f>J907</f>
        <v>2598.67</v>
      </c>
      <c r="K906" s="152">
        <f>K907</f>
        <v>2598.67</v>
      </c>
      <c r="L906" s="152">
        <f>L907</f>
        <v>0</v>
      </c>
      <c r="M906" s="203">
        <f t="shared" si="119"/>
        <v>0</v>
      </c>
    </row>
    <row r="907" spans="1:13" x14ac:dyDescent="0.3">
      <c r="A907" s="33" t="s">
        <v>427</v>
      </c>
      <c r="B907" s="11" t="s">
        <v>228</v>
      </c>
      <c r="C907" s="14" t="s">
        <v>54</v>
      </c>
      <c r="D907" s="11" t="s">
        <v>100</v>
      </c>
      <c r="E907" s="14" t="s">
        <v>54</v>
      </c>
      <c r="F907" s="11" t="s">
        <v>85</v>
      </c>
      <c r="G907" s="11" t="s">
        <v>70</v>
      </c>
      <c r="H907" s="10" t="s">
        <v>18</v>
      </c>
      <c r="I907" s="11" t="s">
        <v>19</v>
      </c>
      <c r="J907" s="152">
        <f>J908+J910</f>
        <v>2598.67</v>
      </c>
      <c r="K907" s="152">
        <f>K908+K910</f>
        <v>2598.67</v>
      </c>
      <c r="L907" s="152">
        <f>L908+L910</f>
        <v>0</v>
      </c>
      <c r="M907" s="203">
        <f t="shared" si="119"/>
        <v>0</v>
      </c>
    </row>
    <row r="908" spans="1:13" ht="56.25" x14ac:dyDescent="0.3">
      <c r="A908" s="58" t="s">
        <v>522</v>
      </c>
      <c r="B908" s="11" t="s">
        <v>228</v>
      </c>
      <c r="C908" s="14" t="s">
        <v>54</v>
      </c>
      <c r="D908" s="11" t="s">
        <v>100</v>
      </c>
      <c r="E908" s="14" t="s">
        <v>54</v>
      </c>
      <c r="F908" s="11" t="s">
        <v>85</v>
      </c>
      <c r="G908" s="11" t="s">
        <v>70</v>
      </c>
      <c r="H908" s="10" t="s">
        <v>466</v>
      </c>
      <c r="I908" s="11" t="s">
        <v>19</v>
      </c>
      <c r="J908" s="152">
        <f>J909</f>
        <v>2228.67</v>
      </c>
      <c r="K908" s="152">
        <f>K909</f>
        <v>2228.67</v>
      </c>
      <c r="L908" s="152">
        <f>L909</f>
        <v>0</v>
      </c>
      <c r="M908" s="203">
        <f t="shared" si="119"/>
        <v>0</v>
      </c>
    </row>
    <row r="909" spans="1:13" ht="37.5" x14ac:dyDescent="0.3">
      <c r="A909" s="33" t="s">
        <v>35</v>
      </c>
      <c r="B909" s="11" t="s">
        <v>228</v>
      </c>
      <c r="C909" s="14" t="s">
        <v>54</v>
      </c>
      <c r="D909" s="11" t="s">
        <v>100</v>
      </c>
      <c r="E909" s="14" t="s">
        <v>54</v>
      </c>
      <c r="F909" s="11" t="s">
        <v>85</v>
      </c>
      <c r="G909" s="11" t="s">
        <v>70</v>
      </c>
      <c r="H909" s="10" t="s">
        <v>466</v>
      </c>
      <c r="I909" s="11" t="s">
        <v>36</v>
      </c>
      <c r="J909" s="152">
        <v>2228.67</v>
      </c>
      <c r="K909" s="152">
        <v>2228.67</v>
      </c>
      <c r="L909" s="152">
        <v>0</v>
      </c>
      <c r="M909" s="203">
        <f t="shared" si="119"/>
        <v>0</v>
      </c>
    </row>
    <row r="910" spans="1:13" ht="75" x14ac:dyDescent="0.3">
      <c r="A910" s="58" t="s">
        <v>523</v>
      </c>
      <c r="B910" s="11" t="s">
        <v>228</v>
      </c>
      <c r="C910" s="14" t="s">
        <v>54</v>
      </c>
      <c r="D910" s="11" t="s">
        <v>100</v>
      </c>
      <c r="E910" s="14" t="s">
        <v>54</v>
      </c>
      <c r="F910" s="11" t="s">
        <v>85</v>
      </c>
      <c r="G910" s="11" t="s">
        <v>70</v>
      </c>
      <c r="H910" s="10" t="s">
        <v>467</v>
      </c>
      <c r="I910" s="11" t="s">
        <v>19</v>
      </c>
      <c r="J910" s="152">
        <f>J911</f>
        <v>370</v>
      </c>
      <c r="K910" s="152">
        <f>K911</f>
        <v>370</v>
      </c>
      <c r="L910" s="152">
        <f>L911</f>
        <v>0</v>
      </c>
      <c r="M910" s="203">
        <f t="shared" si="119"/>
        <v>0</v>
      </c>
    </row>
    <row r="911" spans="1:13" ht="37.5" x14ac:dyDescent="0.3">
      <c r="A911" s="33" t="s">
        <v>35</v>
      </c>
      <c r="B911" s="11" t="s">
        <v>228</v>
      </c>
      <c r="C911" s="14" t="s">
        <v>54</v>
      </c>
      <c r="D911" s="11" t="s">
        <v>100</v>
      </c>
      <c r="E911" s="14" t="s">
        <v>54</v>
      </c>
      <c r="F911" s="11" t="s">
        <v>85</v>
      </c>
      <c r="G911" s="11" t="s">
        <v>70</v>
      </c>
      <c r="H911" s="10" t="s">
        <v>467</v>
      </c>
      <c r="I911" s="11" t="s">
        <v>36</v>
      </c>
      <c r="J911" s="152">
        <v>370</v>
      </c>
      <c r="K911" s="152">
        <v>370</v>
      </c>
      <c r="L911" s="152">
        <v>0</v>
      </c>
      <c r="M911" s="203">
        <f t="shared" si="119"/>
        <v>0</v>
      </c>
    </row>
    <row r="912" spans="1:13" ht="37.5" x14ac:dyDescent="0.3">
      <c r="A912" s="42" t="s">
        <v>263</v>
      </c>
      <c r="B912" s="11" t="s">
        <v>228</v>
      </c>
      <c r="C912" s="9" t="s">
        <v>47</v>
      </c>
      <c r="D912" s="11" t="s">
        <v>100</v>
      </c>
      <c r="E912" s="14" t="s">
        <v>54</v>
      </c>
      <c r="F912" s="11" t="s">
        <v>9</v>
      </c>
      <c r="G912" s="11" t="s">
        <v>16</v>
      </c>
      <c r="H912" s="10" t="s">
        <v>18</v>
      </c>
      <c r="I912" s="11" t="s">
        <v>19</v>
      </c>
      <c r="J912" s="152">
        <f>J913+J916</f>
        <v>1394.89</v>
      </c>
      <c r="K912" s="152">
        <f>K913+K916</f>
        <v>2612.37</v>
      </c>
      <c r="L912" s="152">
        <f>L913+L916</f>
        <v>73.59</v>
      </c>
      <c r="M912" s="203">
        <f t="shared" si="119"/>
        <v>2.8169822804579749</v>
      </c>
    </row>
    <row r="913" spans="1:13" ht="37.5" x14ac:dyDescent="0.3">
      <c r="A913" s="42" t="s">
        <v>315</v>
      </c>
      <c r="B913" s="11" t="s">
        <v>228</v>
      </c>
      <c r="C913" s="9" t="s">
        <v>47</v>
      </c>
      <c r="D913" s="11" t="s">
        <v>100</v>
      </c>
      <c r="E913" s="14" t="s">
        <v>54</v>
      </c>
      <c r="F913" s="11" t="s">
        <v>9</v>
      </c>
      <c r="G913" s="11" t="s">
        <v>21</v>
      </c>
      <c r="H913" s="10" t="s">
        <v>18</v>
      </c>
      <c r="I913" s="11" t="s">
        <v>19</v>
      </c>
      <c r="J913" s="152">
        <f t="shared" ref="J913:L914" si="129">J914</f>
        <v>1085.68</v>
      </c>
      <c r="K913" s="152">
        <f t="shared" si="129"/>
        <v>1085.68</v>
      </c>
      <c r="L913" s="152">
        <f t="shared" si="129"/>
        <v>0</v>
      </c>
      <c r="M913" s="203">
        <f t="shared" si="119"/>
        <v>0</v>
      </c>
    </row>
    <row r="914" spans="1:13" ht="37.5" x14ac:dyDescent="0.3">
      <c r="A914" s="33" t="s">
        <v>290</v>
      </c>
      <c r="B914" s="11" t="s">
        <v>228</v>
      </c>
      <c r="C914" s="9" t="s">
        <v>47</v>
      </c>
      <c r="D914" s="11" t="s">
        <v>100</v>
      </c>
      <c r="E914" s="14" t="s">
        <v>54</v>
      </c>
      <c r="F914" s="11" t="s">
        <v>9</v>
      </c>
      <c r="G914" s="11" t="s">
        <v>21</v>
      </c>
      <c r="H914" s="10" t="s">
        <v>238</v>
      </c>
      <c r="I914" s="11" t="s">
        <v>19</v>
      </c>
      <c r="J914" s="152">
        <f t="shared" si="129"/>
        <v>1085.68</v>
      </c>
      <c r="K914" s="152">
        <f t="shared" si="129"/>
        <v>1085.68</v>
      </c>
      <c r="L914" s="152">
        <f t="shared" si="129"/>
        <v>0</v>
      </c>
      <c r="M914" s="203">
        <f t="shared" si="119"/>
        <v>0</v>
      </c>
    </row>
    <row r="915" spans="1:13" ht="37.5" x14ac:dyDescent="0.3">
      <c r="A915" s="33" t="s">
        <v>35</v>
      </c>
      <c r="B915" s="11" t="s">
        <v>228</v>
      </c>
      <c r="C915" s="10" t="s">
        <v>54</v>
      </c>
      <c r="D915" s="11" t="s">
        <v>100</v>
      </c>
      <c r="E915" s="14" t="s">
        <v>54</v>
      </c>
      <c r="F915" s="11" t="s">
        <v>9</v>
      </c>
      <c r="G915" s="11" t="s">
        <v>21</v>
      </c>
      <c r="H915" s="10" t="s">
        <v>238</v>
      </c>
      <c r="I915" s="11" t="s">
        <v>36</v>
      </c>
      <c r="J915" s="152">
        <v>1085.68</v>
      </c>
      <c r="K915" s="152">
        <v>1085.68</v>
      </c>
      <c r="L915" s="152">
        <v>0</v>
      </c>
      <c r="M915" s="203">
        <f t="shared" si="119"/>
        <v>0</v>
      </c>
    </row>
    <row r="916" spans="1:13" ht="56.25" x14ac:dyDescent="0.3">
      <c r="A916" s="42" t="s">
        <v>316</v>
      </c>
      <c r="B916" s="11" t="s">
        <v>228</v>
      </c>
      <c r="C916" s="9" t="s">
        <v>47</v>
      </c>
      <c r="D916" s="11" t="s">
        <v>100</v>
      </c>
      <c r="E916" s="14" t="s">
        <v>54</v>
      </c>
      <c r="F916" s="11" t="s">
        <v>9</v>
      </c>
      <c r="G916" s="11" t="s">
        <v>44</v>
      </c>
      <c r="H916" s="10" t="s">
        <v>18</v>
      </c>
      <c r="I916" s="11" t="s">
        <v>19</v>
      </c>
      <c r="J916" s="152">
        <f t="shared" ref="J916:L917" si="130">J917</f>
        <v>309.20999999999998</v>
      </c>
      <c r="K916" s="152">
        <f t="shared" si="130"/>
        <v>1526.69</v>
      </c>
      <c r="L916" s="152">
        <f t="shared" si="130"/>
        <v>73.59</v>
      </c>
      <c r="M916" s="203">
        <f t="shared" si="119"/>
        <v>4.8202320051876937</v>
      </c>
    </row>
    <row r="917" spans="1:13" ht="37.5" x14ac:dyDescent="0.3">
      <c r="A917" s="33" t="s">
        <v>290</v>
      </c>
      <c r="B917" s="11" t="s">
        <v>228</v>
      </c>
      <c r="C917" s="9" t="s">
        <v>47</v>
      </c>
      <c r="D917" s="11" t="s">
        <v>100</v>
      </c>
      <c r="E917" s="14" t="s">
        <v>54</v>
      </c>
      <c r="F917" s="11" t="s">
        <v>9</v>
      </c>
      <c r="G917" s="11" t="s">
        <v>44</v>
      </c>
      <c r="H917" s="10" t="s">
        <v>238</v>
      </c>
      <c r="I917" s="11" t="s">
        <v>19</v>
      </c>
      <c r="J917" s="152">
        <f t="shared" si="130"/>
        <v>309.20999999999998</v>
      </c>
      <c r="K917" s="152">
        <f t="shared" si="130"/>
        <v>1526.69</v>
      </c>
      <c r="L917" s="152">
        <f t="shared" si="130"/>
        <v>73.59</v>
      </c>
      <c r="M917" s="203">
        <f t="shared" ref="M917:M980" si="131">L917/K917*100</f>
        <v>4.8202320051876937</v>
      </c>
    </row>
    <row r="918" spans="1:13" ht="37.5" x14ac:dyDescent="0.3">
      <c r="A918" s="33" t="s">
        <v>35</v>
      </c>
      <c r="B918" s="11" t="s">
        <v>228</v>
      </c>
      <c r="C918" s="10" t="s">
        <v>54</v>
      </c>
      <c r="D918" s="11" t="s">
        <v>100</v>
      </c>
      <c r="E918" s="14" t="s">
        <v>54</v>
      </c>
      <c r="F918" s="11" t="s">
        <v>9</v>
      </c>
      <c r="G918" s="11" t="s">
        <v>44</v>
      </c>
      <c r="H918" s="10" t="s">
        <v>238</v>
      </c>
      <c r="I918" s="11" t="s">
        <v>36</v>
      </c>
      <c r="J918" s="152">
        <v>309.20999999999998</v>
      </c>
      <c r="K918" s="152">
        <v>1526.69</v>
      </c>
      <c r="L918" s="152">
        <v>73.59</v>
      </c>
      <c r="M918" s="203">
        <f t="shared" si="131"/>
        <v>4.8202320051876937</v>
      </c>
    </row>
    <row r="919" spans="1:13" x14ac:dyDescent="0.3">
      <c r="A919" s="34" t="s">
        <v>89</v>
      </c>
      <c r="B919" s="8" t="s">
        <v>228</v>
      </c>
      <c r="C919" s="7" t="s">
        <v>70</v>
      </c>
      <c r="D919" s="7" t="s">
        <v>16</v>
      </c>
      <c r="E919" s="8" t="s">
        <v>16</v>
      </c>
      <c r="F919" s="8" t="s">
        <v>17</v>
      </c>
      <c r="G919" s="8" t="s">
        <v>16</v>
      </c>
      <c r="H919" s="7" t="s">
        <v>18</v>
      </c>
      <c r="I919" s="8" t="s">
        <v>19</v>
      </c>
      <c r="J919" s="173">
        <f>J920+J927</f>
        <v>1388.7</v>
      </c>
      <c r="K919" s="173">
        <f>K920+K927</f>
        <v>1416.52</v>
      </c>
      <c r="L919" s="173">
        <f>L920+L927</f>
        <v>130.69</v>
      </c>
      <c r="M919" s="202">
        <f t="shared" si="131"/>
        <v>9.2261316465704688</v>
      </c>
    </row>
    <row r="920" spans="1:13" x14ac:dyDescent="0.3">
      <c r="A920" s="33" t="s">
        <v>215</v>
      </c>
      <c r="B920" s="11" t="s">
        <v>228</v>
      </c>
      <c r="C920" s="10" t="s">
        <v>70</v>
      </c>
      <c r="D920" s="10" t="s">
        <v>44</v>
      </c>
      <c r="E920" s="11" t="s">
        <v>16</v>
      </c>
      <c r="F920" s="11" t="s">
        <v>17</v>
      </c>
      <c r="G920" s="11" t="s">
        <v>16</v>
      </c>
      <c r="H920" s="10" t="s">
        <v>18</v>
      </c>
      <c r="I920" s="11" t="s">
        <v>19</v>
      </c>
      <c r="J920" s="152">
        <f t="shared" ref="J920:L923" si="132">J921</f>
        <v>280</v>
      </c>
      <c r="K920" s="152">
        <f t="shared" si="132"/>
        <v>287.55</v>
      </c>
      <c r="L920" s="152">
        <f t="shared" si="132"/>
        <v>30.69</v>
      </c>
      <c r="M920" s="203">
        <f t="shared" si="131"/>
        <v>10.672926447574335</v>
      </c>
    </row>
    <row r="921" spans="1:13" ht="75" x14ac:dyDescent="0.3">
      <c r="A921" s="33" t="s">
        <v>275</v>
      </c>
      <c r="B921" s="11" t="s">
        <v>228</v>
      </c>
      <c r="C921" s="10" t="s">
        <v>70</v>
      </c>
      <c r="D921" s="10" t="s">
        <v>44</v>
      </c>
      <c r="E921" s="11" t="s">
        <v>55</v>
      </c>
      <c r="F921" s="11" t="s">
        <v>17</v>
      </c>
      <c r="G921" s="11" t="s">
        <v>16</v>
      </c>
      <c r="H921" s="10" t="s">
        <v>18</v>
      </c>
      <c r="I921" s="11" t="s">
        <v>19</v>
      </c>
      <c r="J921" s="152">
        <f t="shared" si="132"/>
        <v>280</v>
      </c>
      <c r="K921" s="152">
        <f t="shared" si="132"/>
        <v>287.55</v>
      </c>
      <c r="L921" s="152">
        <f t="shared" si="132"/>
        <v>30.69</v>
      </c>
      <c r="M921" s="203">
        <f t="shared" si="131"/>
        <v>10.672926447574335</v>
      </c>
    </row>
    <row r="922" spans="1:13" ht="56.25" x14ac:dyDescent="0.3">
      <c r="A922" s="33" t="s">
        <v>272</v>
      </c>
      <c r="B922" s="11" t="s">
        <v>228</v>
      </c>
      <c r="C922" s="10" t="s">
        <v>70</v>
      </c>
      <c r="D922" s="10" t="s">
        <v>44</v>
      </c>
      <c r="E922" s="11" t="s">
        <v>55</v>
      </c>
      <c r="F922" s="11" t="s">
        <v>26</v>
      </c>
      <c r="G922" s="11" t="s">
        <v>16</v>
      </c>
      <c r="H922" s="10" t="s">
        <v>18</v>
      </c>
      <c r="I922" s="11" t="s">
        <v>19</v>
      </c>
      <c r="J922" s="152">
        <f t="shared" si="132"/>
        <v>280</v>
      </c>
      <c r="K922" s="152">
        <f t="shared" si="132"/>
        <v>287.55</v>
      </c>
      <c r="L922" s="152">
        <f t="shared" si="132"/>
        <v>30.69</v>
      </c>
      <c r="M922" s="203">
        <f t="shared" si="131"/>
        <v>10.672926447574335</v>
      </c>
    </row>
    <row r="923" spans="1:13" ht="37.5" x14ac:dyDescent="0.3">
      <c r="A923" s="33" t="s">
        <v>282</v>
      </c>
      <c r="B923" s="11" t="s">
        <v>228</v>
      </c>
      <c r="C923" s="10" t="s">
        <v>70</v>
      </c>
      <c r="D923" s="10" t="s">
        <v>44</v>
      </c>
      <c r="E923" s="11" t="s">
        <v>55</v>
      </c>
      <c r="F923" s="11" t="s">
        <v>26</v>
      </c>
      <c r="G923" s="11" t="s">
        <v>21</v>
      </c>
      <c r="H923" s="10" t="s">
        <v>18</v>
      </c>
      <c r="I923" s="11" t="s">
        <v>19</v>
      </c>
      <c r="J923" s="152">
        <f t="shared" si="132"/>
        <v>280</v>
      </c>
      <c r="K923" s="152">
        <f t="shared" si="132"/>
        <v>287.55</v>
      </c>
      <c r="L923" s="152">
        <f t="shared" si="132"/>
        <v>30.69</v>
      </c>
      <c r="M923" s="203">
        <f t="shared" si="131"/>
        <v>10.672926447574335</v>
      </c>
    </row>
    <row r="924" spans="1:13" x14ac:dyDescent="0.3">
      <c r="A924" s="33" t="s">
        <v>344</v>
      </c>
      <c r="B924" s="11" t="s">
        <v>228</v>
      </c>
      <c r="C924" s="10" t="s">
        <v>70</v>
      </c>
      <c r="D924" s="10" t="s">
        <v>44</v>
      </c>
      <c r="E924" s="11" t="s">
        <v>55</v>
      </c>
      <c r="F924" s="11" t="s">
        <v>26</v>
      </c>
      <c r="G924" s="11" t="s">
        <v>21</v>
      </c>
      <c r="H924" s="10" t="s">
        <v>274</v>
      </c>
      <c r="I924" s="11" t="s">
        <v>19</v>
      </c>
      <c r="J924" s="152">
        <f>J925+J926</f>
        <v>280</v>
      </c>
      <c r="K924" s="152">
        <f>K925+K926</f>
        <v>287.55</v>
      </c>
      <c r="L924" s="152">
        <f>L925+L926</f>
        <v>30.69</v>
      </c>
      <c r="M924" s="203">
        <f t="shared" si="131"/>
        <v>10.672926447574335</v>
      </c>
    </row>
    <row r="925" spans="1:13" ht="37.5" x14ac:dyDescent="0.3">
      <c r="A925" s="33" t="s">
        <v>35</v>
      </c>
      <c r="B925" s="11" t="s">
        <v>228</v>
      </c>
      <c r="C925" s="10" t="s">
        <v>70</v>
      </c>
      <c r="D925" s="10" t="s">
        <v>44</v>
      </c>
      <c r="E925" s="11" t="s">
        <v>55</v>
      </c>
      <c r="F925" s="11" t="s">
        <v>26</v>
      </c>
      <c r="G925" s="11" t="s">
        <v>21</v>
      </c>
      <c r="H925" s="10" t="s">
        <v>274</v>
      </c>
      <c r="I925" s="11" t="s">
        <v>36</v>
      </c>
      <c r="J925" s="152">
        <v>80</v>
      </c>
      <c r="K925" s="152">
        <v>87.55</v>
      </c>
      <c r="L925" s="152">
        <v>30.69</v>
      </c>
      <c r="M925" s="203">
        <f t="shared" si="131"/>
        <v>35.05425471159338</v>
      </c>
    </row>
    <row r="926" spans="1:13" x14ac:dyDescent="0.3">
      <c r="A926" s="73" t="s">
        <v>37</v>
      </c>
      <c r="B926" s="11" t="s">
        <v>228</v>
      </c>
      <c r="C926" s="10" t="s">
        <v>70</v>
      </c>
      <c r="D926" s="10" t="s">
        <v>44</v>
      </c>
      <c r="E926" s="11" t="s">
        <v>55</v>
      </c>
      <c r="F926" s="11" t="s">
        <v>26</v>
      </c>
      <c r="G926" s="11" t="s">
        <v>21</v>
      </c>
      <c r="H926" s="10" t="s">
        <v>274</v>
      </c>
      <c r="I926" s="11" t="s">
        <v>38</v>
      </c>
      <c r="J926" s="152">
        <v>200</v>
      </c>
      <c r="K926" s="152">
        <v>200</v>
      </c>
      <c r="L926" s="152">
        <v>0</v>
      </c>
      <c r="M926" s="203">
        <f t="shared" si="131"/>
        <v>0</v>
      </c>
    </row>
    <row r="927" spans="1:13" x14ac:dyDescent="0.3">
      <c r="A927" s="33" t="s">
        <v>231</v>
      </c>
      <c r="B927" s="11" t="s">
        <v>228</v>
      </c>
      <c r="C927" s="10" t="s">
        <v>70</v>
      </c>
      <c r="D927" s="10" t="s">
        <v>24</v>
      </c>
      <c r="E927" s="11" t="s">
        <v>16</v>
      </c>
      <c r="F927" s="10" t="s">
        <v>17</v>
      </c>
      <c r="G927" s="11" t="s">
        <v>16</v>
      </c>
      <c r="H927" s="10" t="s">
        <v>18</v>
      </c>
      <c r="I927" s="11" t="s">
        <v>19</v>
      </c>
      <c r="J927" s="152">
        <f>J928</f>
        <v>1108.7</v>
      </c>
      <c r="K927" s="152">
        <f>K928</f>
        <v>1128.97</v>
      </c>
      <c r="L927" s="152">
        <f>L928</f>
        <v>100</v>
      </c>
      <c r="M927" s="203">
        <f t="shared" si="131"/>
        <v>8.8576312922398284</v>
      </c>
    </row>
    <row r="928" spans="1:13" ht="75" x14ac:dyDescent="0.3">
      <c r="A928" s="33" t="s">
        <v>275</v>
      </c>
      <c r="B928" s="11" t="s">
        <v>228</v>
      </c>
      <c r="C928" s="10" t="s">
        <v>70</v>
      </c>
      <c r="D928" s="10" t="s">
        <v>24</v>
      </c>
      <c r="E928" s="11" t="s">
        <v>55</v>
      </c>
      <c r="F928" s="10" t="s">
        <v>17</v>
      </c>
      <c r="G928" s="11" t="s">
        <v>16</v>
      </c>
      <c r="H928" s="10" t="s">
        <v>18</v>
      </c>
      <c r="I928" s="11" t="s">
        <v>19</v>
      </c>
      <c r="J928" s="152">
        <f>J929+J936</f>
        <v>1108.7</v>
      </c>
      <c r="K928" s="152">
        <f>K929+K936</f>
        <v>1128.97</v>
      </c>
      <c r="L928" s="152">
        <f>L929+L936</f>
        <v>100</v>
      </c>
      <c r="M928" s="203">
        <f t="shared" si="131"/>
        <v>8.8576312922398284</v>
      </c>
    </row>
    <row r="929" spans="1:13" ht="56.25" x14ac:dyDescent="0.3">
      <c r="A929" s="33" t="s">
        <v>285</v>
      </c>
      <c r="B929" s="11" t="s">
        <v>228</v>
      </c>
      <c r="C929" s="10" t="s">
        <v>70</v>
      </c>
      <c r="D929" s="10" t="s">
        <v>24</v>
      </c>
      <c r="E929" s="11" t="s">
        <v>55</v>
      </c>
      <c r="F929" s="10" t="s">
        <v>85</v>
      </c>
      <c r="G929" s="11" t="s">
        <v>16</v>
      </c>
      <c r="H929" s="10" t="s">
        <v>18</v>
      </c>
      <c r="I929" s="11" t="s">
        <v>19</v>
      </c>
      <c r="J929" s="152">
        <f>J930+J933</f>
        <v>635.70000000000005</v>
      </c>
      <c r="K929" s="152">
        <f>K930+K933</f>
        <v>655.97</v>
      </c>
      <c r="L929" s="152">
        <f>L930+L933</f>
        <v>23.35</v>
      </c>
      <c r="M929" s="203">
        <f t="shared" si="131"/>
        <v>3.5596140067381135</v>
      </c>
    </row>
    <row r="930" spans="1:13" x14ac:dyDescent="0.3">
      <c r="A930" s="33" t="s">
        <v>244</v>
      </c>
      <c r="B930" s="11" t="s">
        <v>228</v>
      </c>
      <c r="C930" s="10" t="s">
        <v>70</v>
      </c>
      <c r="D930" s="10" t="s">
        <v>24</v>
      </c>
      <c r="E930" s="11" t="s">
        <v>55</v>
      </c>
      <c r="F930" s="11" t="s">
        <v>85</v>
      </c>
      <c r="G930" s="11" t="s">
        <v>44</v>
      </c>
      <c r="H930" s="10" t="s">
        <v>18</v>
      </c>
      <c r="I930" s="11" t="s">
        <v>19</v>
      </c>
      <c r="J930" s="152">
        <f t="shared" ref="J930:L931" si="133">J931</f>
        <v>30</v>
      </c>
      <c r="K930" s="152">
        <f t="shared" si="133"/>
        <v>30.27</v>
      </c>
      <c r="L930" s="152">
        <f t="shared" si="133"/>
        <v>7.57</v>
      </c>
      <c r="M930" s="203">
        <f t="shared" si="131"/>
        <v>25.008259002312521</v>
      </c>
    </row>
    <row r="931" spans="1:13" x14ac:dyDescent="0.3">
      <c r="A931" s="33" t="s">
        <v>281</v>
      </c>
      <c r="B931" s="11" t="s">
        <v>228</v>
      </c>
      <c r="C931" s="10" t="s">
        <v>70</v>
      </c>
      <c r="D931" s="10" t="s">
        <v>24</v>
      </c>
      <c r="E931" s="11" t="s">
        <v>55</v>
      </c>
      <c r="F931" s="11" t="s">
        <v>85</v>
      </c>
      <c r="G931" s="11" t="s">
        <v>44</v>
      </c>
      <c r="H931" s="10" t="s">
        <v>219</v>
      </c>
      <c r="I931" s="11" t="s">
        <v>19</v>
      </c>
      <c r="J931" s="152">
        <f t="shared" si="133"/>
        <v>30</v>
      </c>
      <c r="K931" s="152">
        <f t="shared" si="133"/>
        <v>30.27</v>
      </c>
      <c r="L931" s="152">
        <f t="shared" si="133"/>
        <v>7.57</v>
      </c>
      <c r="M931" s="203">
        <f t="shared" si="131"/>
        <v>25.008259002312521</v>
      </c>
    </row>
    <row r="932" spans="1:13" ht="37.5" x14ac:dyDescent="0.3">
      <c r="A932" s="33" t="s">
        <v>35</v>
      </c>
      <c r="B932" s="11" t="s">
        <v>228</v>
      </c>
      <c r="C932" s="10" t="s">
        <v>70</v>
      </c>
      <c r="D932" s="10" t="s">
        <v>24</v>
      </c>
      <c r="E932" s="11" t="s">
        <v>55</v>
      </c>
      <c r="F932" s="11" t="s">
        <v>85</v>
      </c>
      <c r="G932" s="11" t="s">
        <v>44</v>
      </c>
      <c r="H932" s="10" t="s">
        <v>219</v>
      </c>
      <c r="I932" s="11" t="s">
        <v>36</v>
      </c>
      <c r="J932" s="152">
        <v>30</v>
      </c>
      <c r="K932" s="152">
        <v>30.27</v>
      </c>
      <c r="L932" s="152">
        <v>7.57</v>
      </c>
      <c r="M932" s="203">
        <f t="shared" si="131"/>
        <v>25.008259002312521</v>
      </c>
    </row>
    <row r="933" spans="1:13" x14ac:dyDescent="0.3">
      <c r="A933" s="33" t="s">
        <v>245</v>
      </c>
      <c r="B933" s="10" t="s">
        <v>228</v>
      </c>
      <c r="C933" s="10" t="s">
        <v>70</v>
      </c>
      <c r="D933" s="10" t="s">
        <v>24</v>
      </c>
      <c r="E933" s="11" t="s">
        <v>55</v>
      </c>
      <c r="F933" s="11" t="s">
        <v>85</v>
      </c>
      <c r="G933" s="11" t="s">
        <v>54</v>
      </c>
      <c r="H933" s="10" t="s">
        <v>18</v>
      </c>
      <c r="I933" s="11" t="s">
        <v>19</v>
      </c>
      <c r="J933" s="152">
        <f t="shared" ref="J933:L934" si="134">J934</f>
        <v>605.70000000000005</v>
      </c>
      <c r="K933" s="152">
        <f t="shared" si="134"/>
        <v>625.70000000000005</v>
      </c>
      <c r="L933" s="152">
        <f t="shared" si="134"/>
        <v>15.78</v>
      </c>
      <c r="M933" s="203">
        <f t="shared" si="131"/>
        <v>2.5219753875659259</v>
      </c>
    </row>
    <row r="934" spans="1:13" x14ac:dyDescent="0.3">
      <c r="A934" s="33" t="s">
        <v>220</v>
      </c>
      <c r="B934" s="9">
        <v>673</v>
      </c>
      <c r="C934" s="10" t="s">
        <v>70</v>
      </c>
      <c r="D934" s="10" t="s">
        <v>24</v>
      </c>
      <c r="E934" s="11" t="s">
        <v>55</v>
      </c>
      <c r="F934" s="11" t="s">
        <v>85</v>
      </c>
      <c r="G934" s="11" t="s">
        <v>54</v>
      </c>
      <c r="H934" s="10" t="s">
        <v>221</v>
      </c>
      <c r="I934" s="11" t="s">
        <v>19</v>
      </c>
      <c r="J934" s="152">
        <f t="shared" si="134"/>
        <v>605.70000000000005</v>
      </c>
      <c r="K934" s="152">
        <f t="shared" si="134"/>
        <v>625.70000000000005</v>
      </c>
      <c r="L934" s="152">
        <f t="shared" si="134"/>
        <v>15.78</v>
      </c>
      <c r="M934" s="203">
        <f t="shared" si="131"/>
        <v>2.5219753875659259</v>
      </c>
    </row>
    <row r="935" spans="1:13" ht="37.5" x14ac:dyDescent="0.3">
      <c r="A935" s="33" t="s">
        <v>35</v>
      </c>
      <c r="B935" s="9">
        <v>673</v>
      </c>
      <c r="C935" s="10" t="s">
        <v>70</v>
      </c>
      <c r="D935" s="10" t="s">
        <v>24</v>
      </c>
      <c r="E935" s="11" t="s">
        <v>55</v>
      </c>
      <c r="F935" s="11" t="s">
        <v>85</v>
      </c>
      <c r="G935" s="11" t="s">
        <v>54</v>
      </c>
      <c r="H935" s="10" t="s">
        <v>221</v>
      </c>
      <c r="I935" s="11" t="s">
        <v>36</v>
      </c>
      <c r="J935" s="152">
        <v>605.70000000000005</v>
      </c>
      <c r="K935" s="152">
        <v>625.70000000000005</v>
      </c>
      <c r="L935" s="152">
        <v>15.78</v>
      </c>
      <c r="M935" s="203">
        <f t="shared" si="131"/>
        <v>2.5219753875659259</v>
      </c>
    </row>
    <row r="936" spans="1:13" ht="56.25" x14ac:dyDescent="0.3">
      <c r="A936" s="33" t="s">
        <v>241</v>
      </c>
      <c r="B936" s="11" t="s">
        <v>228</v>
      </c>
      <c r="C936" s="10" t="s">
        <v>70</v>
      </c>
      <c r="D936" s="10" t="s">
        <v>24</v>
      </c>
      <c r="E936" s="11" t="s">
        <v>55</v>
      </c>
      <c r="F936" s="11" t="s">
        <v>9</v>
      </c>
      <c r="G936" s="11" t="s">
        <v>16</v>
      </c>
      <c r="H936" s="10" t="s">
        <v>18</v>
      </c>
      <c r="I936" s="11" t="s">
        <v>19</v>
      </c>
      <c r="J936" s="152">
        <f t="shared" ref="J936:L938" si="135">J937</f>
        <v>473</v>
      </c>
      <c r="K936" s="152">
        <f t="shared" si="135"/>
        <v>473</v>
      </c>
      <c r="L936" s="152">
        <f t="shared" si="135"/>
        <v>76.650000000000006</v>
      </c>
      <c r="M936" s="203">
        <f t="shared" si="131"/>
        <v>16.20507399577167</v>
      </c>
    </row>
    <row r="937" spans="1:13" ht="37.5" x14ac:dyDescent="0.3">
      <c r="A937" s="33" t="s">
        <v>276</v>
      </c>
      <c r="B937" s="11" t="s">
        <v>228</v>
      </c>
      <c r="C937" s="10" t="s">
        <v>70</v>
      </c>
      <c r="D937" s="10" t="s">
        <v>24</v>
      </c>
      <c r="E937" s="11" t="s">
        <v>55</v>
      </c>
      <c r="F937" s="11" t="s">
        <v>9</v>
      </c>
      <c r="G937" s="11" t="s">
        <v>21</v>
      </c>
      <c r="H937" s="10" t="s">
        <v>18</v>
      </c>
      <c r="I937" s="11" t="s">
        <v>19</v>
      </c>
      <c r="J937" s="152">
        <f t="shared" si="135"/>
        <v>473</v>
      </c>
      <c r="K937" s="152">
        <f t="shared" si="135"/>
        <v>473</v>
      </c>
      <c r="L937" s="152">
        <f t="shared" si="135"/>
        <v>76.650000000000006</v>
      </c>
      <c r="M937" s="203">
        <f t="shared" si="131"/>
        <v>16.20507399577167</v>
      </c>
    </row>
    <row r="938" spans="1:13" ht="37.5" x14ac:dyDescent="0.3">
      <c r="A938" s="33" t="s">
        <v>284</v>
      </c>
      <c r="B938" s="11" t="s">
        <v>228</v>
      </c>
      <c r="C938" s="10" t="s">
        <v>70</v>
      </c>
      <c r="D938" s="10" t="s">
        <v>24</v>
      </c>
      <c r="E938" s="11" t="s">
        <v>55</v>
      </c>
      <c r="F938" s="11" t="s">
        <v>9</v>
      </c>
      <c r="G938" s="11" t="s">
        <v>21</v>
      </c>
      <c r="H938" s="10" t="s">
        <v>217</v>
      </c>
      <c r="I938" s="11" t="s">
        <v>19</v>
      </c>
      <c r="J938" s="152">
        <f t="shared" si="135"/>
        <v>473</v>
      </c>
      <c r="K938" s="152">
        <f t="shared" si="135"/>
        <v>473</v>
      </c>
      <c r="L938" s="152">
        <f t="shared" si="135"/>
        <v>76.650000000000006</v>
      </c>
      <c r="M938" s="203">
        <f t="shared" si="131"/>
        <v>16.20507399577167</v>
      </c>
    </row>
    <row r="939" spans="1:13" ht="37.5" x14ac:dyDescent="0.3">
      <c r="A939" s="33" t="s">
        <v>35</v>
      </c>
      <c r="B939" s="11" t="s">
        <v>228</v>
      </c>
      <c r="C939" s="10" t="s">
        <v>70</v>
      </c>
      <c r="D939" s="10" t="s">
        <v>24</v>
      </c>
      <c r="E939" s="11" t="s">
        <v>55</v>
      </c>
      <c r="F939" s="11" t="s">
        <v>9</v>
      </c>
      <c r="G939" s="11" t="s">
        <v>21</v>
      </c>
      <c r="H939" s="10" t="s">
        <v>217</v>
      </c>
      <c r="I939" s="11" t="s">
        <v>36</v>
      </c>
      <c r="J939" s="152">
        <v>473</v>
      </c>
      <c r="K939" s="152">
        <v>473</v>
      </c>
      <c r="L939" s="152">
        <v>76.650000000000006</v>
      </c>
      <c r="M939" s="203">
        <f t="shared" si="131"/>
        <v>16.20507399577167</v>
      </c>
    </row>
    <row r="940" spans="1:13" x14ac:dyDescent="0.3">
      <c r="A940" s="66" t="s">
        <v>179</v>
      </c>
      <c r="B940" s="8" t="s">
        <v>228</v>
      </c>
      <c r="C940" s="13" t="s">
        <v>117</v>
      </c>
      <c r="D940" s="7" t="s">
        <v>16</v>
      </c>
      <c r="E940" s="8" t="s">
        <v>16</v>
      </c>
      <c r="F940" s="8" t="s">
        <v>17</v>
      </c>
      <c r="G940" s="8" t="s">
        <v>16</v>
      </c>
      <c r="H940" s="7" t="s">
        <v>18</v>
      </c>
      <c r="I940" s="8" t="s">
        <v>19</v>
      </c>
      <c r="J940" s="173">
        <f t="shared" ref="J940:L944" si="136">J941</f>
        <v>0</v>
      </c>
      <c r="K940" s="173">
        <f t="shared" si="136"/>
        <v>416.25</v>
      </c>
      <c r="L940" s="173">
        <f t="shared" si="136"/>
        <v>0</v>
      </c>
      <c r="M940" s="202">
        <f t="shared" si="131"/>
        <v>0</v>
      </c>
    </row>
    <row r="941" spans="1:13" x14ac:dyDescent="0.3">
      <c r="A941" s="33" t="s">
        <v>304</v>
      </c>
      <c r="B941" s="11" t="s">
        <v>228</v>
      </c>
      <c r="C941" s="10" t="s">
        <v>117</v>
      </c>
      <c r="D941" s="10" t="s">
        <v>54</v>
      </c>
      <c r="E941" s="14" t="s">
        <v>16</v>
      </c>
      <c r="F941" s="11" t="s">
        <v>17</v>
      </c>
      <c r="G941" s="11" t="s">
        <v>16</v>
      </c>
      <c r="H941" s="10" t="s">
        <v>18</v>
      </c>
      <c r="I941" s="11" t="s">
        <v>19</v>
      </c>
      <c r="J941" s="152">
        <f t="shared" si="136"/>
        <v>0</v>
      </c>
      <c r="K941" s="152">
        <f t="shared" si="136"/>
        <v>416.25</v>
      </c>
      <c r="L941" s="152">
        <f t="shared" si="136"/>
        <v>0</v>
      </c>
      <c r="M941" s="203">
        <f t="shared" si="131"/>
        <v>0</v>
      </c>
    </row>
    <row r="942" spans="1:13" ht="56.25" x14ac:dyDescent="0.3">
      <c r="A942" s="48" t="s">
        <v>348</v>
      </c>
      <c r="B942" s="11" t="s">
        <v>228</v>
      </c>
      <c r="C942" s="14" t="s">
        <v>117</v>
      </c>
      <c r="D942" s="14" t="s">
        <v>54</v>
      </c>
      <c r="E942" s="11" t="s">
        <v>93</v>
      </c>
      <c r="F942" s="11" t="s">
        <v>17</v>
      </c>
      <c r="G942" s="11" t="s">
        <v>16</v>
      </c>
      <c r="H942" s="10" t="s">
        <v>18</v>
      </c>
      <c r="I942" s="11" t="s">
        <v>19</v>
      </c>
      <c r="J942" s="152">
        <f t="shared" si="136"/>
        <v>0</v>
      </c>
      <c r="K942" s="152">
        <f t="shared" si="136"/>
        <v>416.25</v>
      </c>
      <c r="L942" s="152">
        <f t="shared" si="136"/>
        <v>0</v>
      </c>
      <c r="M942" s="203">
        <f t="shared" si="131"/>
        <v>0</v>
      </c>
    </row>
    <row r="943" spans="1:13" ht="56.25" x14ac:dyDescent="0.3">
      <c r="A943" s="33" t="s">
        <v>909</v>
      </c>
      <c r="B943" s="11" t="s">
        <v>228</v>
      </c>
      <c r="C943" s="14" t="s">
        <v>117</v>
      </c>
      <c r="D943" s="14" t="s">
        <v>54</v>
      </c>
      <c r="E943" s="11" t="s">
        <v>93</v>
      </c>
      <c r="F943" s="11" t="s">
        <v>17</v>
      </c>
      <c r="G943" s="11" t="s">
        <v>70</v>
      </c>
      <c r="H943" s="10" t="s">
        <v>18</v>
      </c>
      <c r="I943" s="11" t="s">
        <v>19</v>
      </c>
      <c r="J943" s="152">
        <f t="shared" si="136"/>
        <v>0</v>
      </c>
      <c r="K943" s="152">
        <f t="shared" si="136"/>
        <v>416.25</v>
      </c>
      <c r="L943" s="152">
        <f t="shared" si="136"/>
        <v>0</v>
      </c>
      <c r="M943" s="203">
        <f t="shared" si="131"/>
        <v>0</v>
      </c>
    </row>
    <row r="944" spans="1:13" ht="37.5" x14ac:dyDescent="0.3">
      <c r="A944" s="33" t="s">
        <v>908</v>
      </c>
      <c r="B944" s="11" t="s">
        <v>228</v>
      </c>
      <c r="C944" s="14" t="s">
        <v>117</v>
      </c>
      <c r="D944" s="14" t="s">
        <v>54</v>
      </c>
      <c r="E944" s="11" t="s">
        <v>93</v>
      </c>
      <c r="F944" s="11" t="s">
        <v>17</v>
      </c>
      <c r="G944" s="11" t="s">
        <v>70</v>
      </c>
      <c r="H944" s="10" t="s">
        <v>907</v>
      </c>
      <c r="I944" s="11" t="s">
        <v>19</v>
      </c>
      <c r="J944" s="152">
        <f t="shared" si="136"/>
        <v>0</v>
      </c>
      <c r="K944" s="152">
        <f t="shared" si="136"/>
        <v>416.25</v>
      </c>
      <c r="L944" s="152">
        <f t="shared" si="136"/>
        <v>0</v>
      </c>
      <c r="M944" s="203">
        <f t="shared" si="131"/>
        <v>0</v>
      </c>
    </row>
    <row r="945" spans="1:13" ht="37.5" x14ac:dyDescent="0.3">
      <c r="A945" s="33" t="s">
        <v>35</v>
      </c>
      <c r="B945" s="11" t="s">
        <v>228</v>
      </c>
      <c r="C945" s="14" t="s">
        <v>117</v>
      </c>
      <c r="D945" s="14" t="s">
        <v>54</v>
      </c>
      <c r="E945" s="11" t="s">
        <v>93</v>
      </c>
      <c r="F945" s="11" t="s">
        <v>17</v>
      </c>
      <c r="G945" s="11" t="s">
        <v>70</v>
      </c>
      <c r="H945" s="10" t="s">
        <v>907</v>
      </c>
      <c r="I945" s="11" t="s">
        <v>36</v>
      </c>
      <c r="J945" s="152">
        <v>0</v>
      </c>
      <c r="K945" s="152">
        <v>416.25</v>
      </c>
      <c r="L945" s="152">
        <v>0</v>
      </c>
      <c r="M945" s="203">
        <f t="shared" si="131"/>
        <v>0</v>
      </c>
    </row>
    <row r="946" spans="1:13" ht="75" x14ac:dyDescent="0.3">
      <c r="A946" s="50" t="s">
        <v>358</v>
      </c>
      <c r="B946" s="8" t="s">
        <v>229</v>
      </c>
      <c r="C946" s="7" t="s">
        <v>16</v>
      </c>
      <c r="D946" s="7" t="s">
        <v>16</v>
      </c>
      <c r="E946" s="8" t="s">
        <v>16</v>
      </c>
      <c r="F946" s="7" t="s">
        <v>17</v>
      </c>
      <c r="G946" s="8" t="s">
        <v>16</v>
      </c>
      <c r="H946" s="7" t="s">
        <v>18</v>
      </c>
      <c r="I946" s="8" t="s">
        <v>19</v>
      </c>
      <c r="J946" s="173">
        <f>J947+J983+J993+J979</f>
        <v>6253.43</v>
      </c>
      <c r="K946" s="173">
        <f>K947+K983+K993+K979</f>
        <v>7785.89</v>
      </c>
      <c r="L946" s="173">
        <f>L947+L983+L993+L979</f>
        <v>963.48</v>
      </c>
      <c r="M946" s="202">
        <f t="shared" si="131"/>
        <v>12.374693194997617</v>
      </c>
    </row>
    <row r="947" spans="1:13" x14ac:dyDescent="0.3">
      <c r="A947" s="48" t="s">
        <v>20</v>
      </c>
      <c r="B947" s="11" t="s">
        <v>229</v>
      </c>
      <c r="C947" s="10" t="s">
        <v>21</v>
      </c>
      <c r="D947" s="10" t="s">
        <v>16</v>
      </c>
      <c r="E947" s="11" t="s">
        <v>16</v>
      </c>
      <c r="F947" s="10" t="s">
        <v>17</v>
      </c>
      <c r="G947" s="11" t="s">
        <v>16</v>
      </c>
      <c r="H947" s="10" t="s">
        <v>18</v>
      </c>
      <c r="I947" s="11" t="s">
        <v>19</v>
      </c>
      <c r="J947" s="152">
        <f>J948+J957</f>
        <v>3686.93</v>
      </c>
      <c r="K947" s="152">
        <f>K948+K957</f>
        <v>3686.93</v>
      </c>
      <c r="L947" s="152">
        <f>L948+L957</f>
        <v>788.93</v>
      </c>
      <c r="M947" s="203">
        <f t="shared" si="131"/>
        <v>21.398019490470389</v>
      </c>
    </row>
    <row r="948" spans="1:13" ht="56.25" x14ac:dyDescent="0.3">
      <c r="A948" s="33" t="s">
        <v>46</v>
      </c>
      <c r="B948" s="11" t="s">
        <v>229</v>
      </c>
      <c r="C948" s="9" t="s">
        <v>43</v>
      </c>
      <c r="D948" s="11" t="s">
        <v>54</v>
      </c>
      <c r="E948" s="14" t="s">
        <v>16</v>
      </c>
      <c r="F948" s="11" t="s">
        <v>17</v>
      </c>
      <c r="G948" s="11" t="s">
        <v>16</v>
      </c>
      <c r="H948" s="10" t="s">
        <v>18</v>
      </c>
      <c r="I948" s="11" t="s">
        <v>19</v>
      </c>
      <c r="J948" s="152">
        <f t="shared" ref="J948:L949" si="137">J949</f>
        <v>3505.93</v>
      </c>
      <c r="K948" s="152">
        <f t="shared" si="137"/>
        <v>3505.93</v>
      </c>
      <c r="L948" s="152">
        <f t="shared" si="137"/>
        <v>783.88</v>
      </c>
      <c r="M948" s="203">
        <f t="shared" si="131"/>
        <v>22.35868942049613</v>
      </c>
    </row>
    <row r="949" spans="1:13" ht="37.5" x14ac:dyDescent="0.3">
      <c r="A949" s="33" t="s">
        <v>48</v>
      </c>
      <c r="B949" s="11" t="s">
        <v>229</v>
      </c>
      <c r="C949" s="9" t="s">
        <v>43</v>
      </c>
      <c r="D949" s="11" t="s">
        <v>54</v>
      </c>
      <c r="E949" s="11" t="s">
        <v>45</v>
      </c>
      <c r="F949" s="11" t="s">
        <v>17</v>
      </c>
      <c r="G949" s="11" t="s">
        <v>16</v>
      </c>
      <c r="H949" s="10" t="s">
        <v>18</v>
      </c>
      <c r="I949" s="11" t="s">
        <v>19</v>
      </c>
      <c r="J949" s="152">
        <f t="shared" si="137"/>
        <v>3505.93</v>
      </c>
      <c r="K949" s="152">
        <f t="shared" si="137"/>
        <v>3505.93</v>
      </c>
      <c r="L949" s="152">
        <f t="shared" si="137"/>
        <v>783.88</v>
      </c>
      <c r="M949" s="203">
        <f t="shared" si="131"/>
        <v>22.35868942049613</v>
      </c>
    </row>
    <row r="950" spans="1:13" ht="37.5" x14ac:dyDescent="0.3">
      <c r="A950" s="33" t="s">
        <v>49</v>
      </c>
      <c r="B950" s="11" t="s">
        <v>229</v>
      </c>
      <c r="C950" s="9" t="s">
        <v>43</v>
      </c>
      <c r="D950" s="11" t="s">
        <v>54</v>
      </c>
      <c r="E950" s="9">
        <v>51</v>
      </c>
      <c r="F950" s="9">
        <v>2</v>
      </c>
      <c r="G950" s="11" t="s">
        <v>16</v>
      </c>
      <c r="H950" s="10" t="s">
        <v>18</v>
      </c>
      <c r="I950" s="11" t="s">
        <v>19</v>
      </c>
      <c r="J950" s="152">
        <f>J951+J955</f>
        <v>3505.93</v>
      </c>
      <c r="K950" s="152">
        <f>K951+K955</f>
        <v>3505.93</v>
      </c>
      <c r="L950" s="152">
        <f>L951+L955</f>
        <v>783.88</v>
      </c>
      <c r="M950" s="203">
        <f t="shared" si="131"/>
        <v>22.35868942049613</v>
      </c>
    </row>
    <row r="951" spans="1:13" ht="37.5" x14ac:dyDescent="0.3">
      <c r="A951" s="33" t="s">
        <v>33</v>
      </c>
      <c r="B951" s="11" t="s">
        <v>229</v>
      </c>
      <c r="C951" s="9" t="s">
        <v>43</v>
      </c>
      <c r="D951" s="11" t="s">
        <v>54</v>
      </c>
      <c r="E951" s="9">
        <v>51</v>
      </c>
      <c r="F951" s="9">
        <v>2</v>
      </c>
      <c r="G951" s="11" t="s">
        <v>16</v>
      </c>
      <c r="H951" s="10" t="s">
        <v>28</v>
      </c>
      <c r="I951" s="11" t="s">
        <v>19</v>
      </c>
      <c r="J951" s="152">
        <f>J952+J953+J954</f>
        <v>879.83</v>
      </c>
      <c r="K951" s="152">
        <f>K952+K953+K954</f>
        <v>879.83</v>
      </c>
      <c r="L951" s="152">
        <f>L952+L953+L954</f>
        <v>157.72</v>
      </c>
      <c r="M951" s="203">
        <f t="shared" si="131"/>
        <v>17.92619028675994</v>
      </c>
    </row>
    <row r="952" spans="1:13" ht="75" x14ac:dyDescent="0.3">
      <c r="A952" s="33" t="s">
        <v>34</v>
      </c>
      <c r="B952" s="11" t="s">
        <v>229</v>
      </c>
      <c r="C952" s="10" t="s">
        <v>21</v>
      </c>
      <c r="D952" s="11" t="s">
        <v>54</v>
      </c>
      <c r="E952" s="9">
        <v>51</v>
      </c>
      <c r="F952" s="9">
        <v>2</v>
      </c>
      <c r="G952" s="11" t="s">
        <v>16</v>
      </c>
      <c r="H952" s="10" t="s">
        <v>28</v>
      </c>
      <c r="I952" s="11" t="s">
        <v>29</v>
      </c>
      <c r="J952" s="152">
        <v>44.32</v>
      </c>
      <c r="K952" s="152">
        <v>44.32</v>
      </c>
      <c r="L952" s="152">
        <v>0</v>
      </c>
      <c r="M952" s="203">
        <f t="shared" si="131"/>
        <v>0</v>
      </c>
    </row>
    <row r="953" spans="1:13" ht="37.5" x14ac:dyDescent="0.3">
      <c r="A953" s="33" t="s">
        <v>35</v>
      </c>
      <c r="B953" s="11" t="s">
        <v>229</v>
      </c>
      <c r="C953" s="10" t="s">
        <v>21</v>
      </c>
      <c r="D953" s="11" t="s">
        <v>54</v>
      </c>
      <c r="E953" s="9">
        <v>51</v>
      </c>
      <c r="F953" s="9">
        <v>2</v>
      </c>
      <c r="G953" s="11" t="s">
        <v>16</v>
      </c>
      <c r="H953" s="10" t="s">
        <v>28</v>
      </c>
      <c r="I953" s="11" t="s">
        <v>36</v>
      </c>
      <c r="J953" s="152">
        <v>824.51</v>
      </c>
      <c r="K953" s="152">
        <v>824.51</v>
      </c>
      <c r="L953" s="152">
        <v>157.72</v>
      </c>
      <c r="M953" s="203">
        <f t="shared" si="131"/>
        <v>19.128937186935271</v>
      </c>
    </row>
    <row r="954" spans="1:13" x14ac:dyDescent="0.3">
      <c r="A954" s="48" t="s">
        <v>37</v>
      </c>
      <c r="B954" s="11" t="s">
        <v>229</v>
      </c>
      <c r="C954" s="10" t="s">
        <v>21</v>
      </c>
      <c r="D954" s="11" t="s">
        <v>54</v>
      </c>
      <c r="E954" s="9">
        <v>51</v>
      </c>
      <c r="F954" s="9">
        <v>2</v>
      </c>
      <c r="G954" s="11" t="s">
        <v>16</v>
      </c>
      <c r="H954" s="10" t="s">
        <v>28</v>
      </c>
      <c r="I954" s="11" t="s">
        <v>38</v>
      </c>
      <c r="J954" s="152">
        <v>11</v>
      </c>
      <c r="K954" s="152">
        <v>11</v>
      </c>
      <c r="L954" s="152">
        <v>0</v>
      </c>
      <c r="M954" s="203">
        <f t="shared" si="131"/>
        <v>0</v>
      </c>
    </row>
    <row r="955" spans="1:13" ht="37.5" x14ac:dyDescent="0.3">
      <c r="A955" s="33" t="s">
        <v>39</v>
      </c>
      <c r="B955" s="11" t="s">
        <v>229</v>
      </c>
      <c r="C955" s="9" t="s">
        <v>43</v>
      </c>
      <c r="D955" s="11" t="s">
        <v>54</v>
      </c>
      <c r="E955" s="9">
        <v>51</v>
      </c>
      <c r="F955" s="9">
        <v>2</v>
      </c>
      <c r="G955" s="11" t="s">
        <v>16</v>
      </c>
      <c r="H955" s="10" t="s">
        <v>30</v>
      </c>
      <c r="I955" s="11" t="s">
        <v>19</v>
      </c>
      <c r="J955" s="152">
        <f>J956</f>
        <v>2626.1</v>
      </c>
      <c r="K955" s="152">
        <f>K956</f>
        <v>2626.1</v>
      </c>
      <c r="L955" s="152">
        <f>L956</f>
        <v>626.16</v>
      </c>
      <c r="M955" s="203">
        <f t="shared" si="131"/>
        <v>23.843722630516737</v>
      </c>
    </row>
    <row r="956" spans="1:13" ht="75" x14ac:dyDescent="0.3">
      <c r="A956" s="33" t="s">
        <v>34</v>
      </c>
      <c r="B956" s="11" t="s">
        <v>229</v>
      </c>
      <c r="C956" s="10" t="s">
        <v>21</v>
      </c>
      <c r="D956" s="11" t="s">
        <v>54</v>
      </c>
      <c r="E956" s="9">
        <v>51</v>
      </c>
      <c r="F956" s="9">
        <v>2</v>
      </c>
      <c r="G956" s="11" t="s">
        <v>16</v>
      </c>
      <c r="H956" s="10" t="s">
        <v>30</v>
      </c>
      <c r="I956" s="11" t="s">
        <v>29</v>
      </c>
      <c r="J956" s="152">
        <v>2626.1</v>
      </c>
      <c r="K956" s="152">
        <v>2626.1</v>
      </c>
      <c r="L956" s="152">
        <v>626.16</v>
      </c>
      <c r="M956" s="203">
        <f t="shared" si="131"/>
        <v>23.843722630516737</v>
      </c>
    </row>
    <row r="957" spans="1:13" x14ac:dyDescent="0.3">
      <c r="A957" s="48" t="s">
        <v>40</v>
      </c>
      <c r="B957" s="11" t="s">
        <v>229</v>
      </c>
      <c r="C957" s="9" t="s">
        <v>43</v>
      </c>
      <c r="D957" s="10">
        <v>13</v>
      </c>
      <c r="E957" s="14" t="s">
        <v>16</v>
      </c>
      <c r="F957" s="9">
        <v>0</v>
      </c>
      <c r="G957" s="10" t="s">
        <v>18</v>
      </c>
      <c r="H957" s="10" t="s">
        <v>19</v>
      </c>
      <c r="I957" s="11" t="s">
        <v>19</v>
      </c>
      <c r="J957" s="152">
        <f>J958+J964+J973+J969</f>
        <v>181</v>
      </c>
      <c r="K957" s="152">
        <f>K958+K964+K973+K969</f>
        <v>181</v>
      </c>
      <c r="L957" s="152">
        <f>L958+L964+L973+L969</f>
        <v>5.05</v>
      </c>
      <c r="M957" s="203">
        <f t="shared" si="131"/>
        <v>2.7900552486187844</v>
      </c>
    </row>
    <row r="958" spans="1:13" ht="37.5" x14ac:dyDescent="0.3">
      <c r="A958" s="33" t="s">
        <v>48</v>
      </c>
      <c r="B958" s="11" t="s">
        <v>229</v>
      </c>
      <c r="C958" s="9" t="s">
        <v>43</v>
      </c>
      <c r="D958" s="10">
        <v>13</v>
      </c>
      <c r="E958" s="9">
        <v>51</v>
      </c>
      <c r="F958" s="9">
        <v>0</v>
      </c>
      <c r="G958" s="10" t="s">
        <v>18</v>
      </c>
      <c r="H958" s="10" t="s">
        <v>19</v>
      </c>
      <c r="I958" s="11" t="s">
        <v>19</v>
      </c>
      <c r="J958" s="152">
        <f>J959</f>
        <v>95</v>
      </c>
      <c r="K958" s="152">
        <f>K959</f>
        <v>95</v>
      </c>
      <c r="L958" s="152">
        <f>L959</f>
        <v>5.05</v>
      </c>
      <c r="M958" s="203">
        <f t="shared" si="131"/>
        <v>5.3157894736842106</v>
      </c>
    </row>
    <row r="959" spans="1:13" ht="37.5" x14ac:dyDescent="0.3">
      <c r="A959" s="33" t="s">
        <v>62</v>
      </c>
      <c r="B959" s="11" t="s">
        <v>229</v>
      </c>
      <c r="C959" s="9" t="s">
        <v>43</v>
      </c>
      <c r="D959" s="10">
        <v>13</v>
      </c>
      <c r="E959" s="9">
        <v>51</v>
      </c>
      <c r="F959" s="9">
        <v>5</v>
      </c>
      <c r="G959" s="11" t="s">
        <v>16</v>
      </c>
      <c r="H959" s="10" t="s">
        <v>18</v>
      </c>
      <c r="I959" s="11" t="s">
        <v>19</v>
      </c>
      <c r="J959" s="152">
        <f>J960+J962</f>
        <v>95</v>
      </c>
      <c r="K959" s="152">
        <f>K960+K962</f>
        <v>95</v>
      </c>
      <c r="L959" s="152">
        <f>L960+L962</f>
        <v>5.05</v>
      </c>
      <c r="M959" s="203">
        <f t="shared" si="131"/>
        <v>5.3157894736842106</v>
      </c>
    </row>
    <row r="960" spans="1:13" x14ac:dyDescent="0.3">
      <c r="A960" s="62" t="s">
        <v>299</v>
      </c>
      <c r="B960" s="10" t="s">
        <v>229</v>
      </c>
      <c r="C960" s="10" t="s">
        <v>21</v>
      </c>
      <c r="D960" s="11">
        <v>13</v>
      </c>
      <c r="E960" s="14" t="s">
        <v>45</v>
      </c>
      <c r="F960" s="9">
        <v>5</v>
      </c>
      <c r="G960" s="11" t="s">
        <v>16</v>
      </c>
      <c r="H960" s="10" t="s">
        <v>99</v>
      </c>
      <c r="I960" s="11" t="s">
        <v>19</v>
      </c>
      <c r="J960" s="152">
        <f>J961</f>
        <v>30</v>
      </c>
      <c r="K960" s="152">
        <f>K961</f>
        <v>30</v>
      </c>
      <c r="L960" s="152">
        <f>L961</f>
        <v>0</v>
      </c>
      <c r="M960" s="203">
        <f t="shared" si="131"/>
        <v>0</v>
      </c>
    </row>
    <row r="961" spans="1:13" ht="37.5" x14ac:dyDescent="0.3">
      <c r="A961" s="33" t="s">
        <v>35</v>
      </c>
      <c r="B961" s="10" t="s">
        <v>229</v>
      </c>
      <c r="C961" s="10" t="s">
        <v>21</v>
      </c>
      <c r="D961" s="11">
        <v>13</v>
      </c>
      <c r="E961" s="14" t="s">
        <v>45</v>
      </c>
      <c r="F961" s="11" t="s">
        <v>11</v>
      </c>
      <c r="G961" s="11" t="s">
        <v>16</v>
      </c>
      <c r="H961" s="10" t="s">
        <v>99</v>
      </c>
      <c r="I961" s="11" t="s">
        <v>36</v>
      </c>
      <c r="J961" s="152">
        <v>30</v>
      </c>
      <c r="K961" s="152">
        <v>30</v>
      </c>
      <c r="L961" s="152">
        <v>0</v>
      </c>
      <c r="M961" s="203">
        <f t="shared" si="131"/>
        <v>0</v>
      </c>
    </row>
    <row r="962" spans="1:13" x14ac:dyDescent="0.3">
      <c r="A962" s="39" t="s">
        <v>65</v>
      </c>
      <c r="B962" s="9">
        <v>674</v>
      </c>
      <c r="C962" s="14" t="s">
        <v>21</v>
      </c>
      <c r="D962" s="14">
        <v>13</v>
      </c>
      <c r="E962" s="9">
        <v>51</v>
      </c>
      <c r="F962" s="9">
        <v>5</v>
      </c>
      <c r="G962" s="11" t="s">
        <v>16</v>
      </c>
      <c r="H962" s="10" t="s">
        <v>66</v>
      </c>
      <c r="I962" s="11" t="s">
        <v>19</v>
      </c>
      <c r="J962" s="152">
        <f>J963</f>
        <v>65</v>
      </c>
      <c r="K962" s="152">
        <f>K963</f>
        <v>65</v>
      </c>
      <c r="L962" s="152">
        <f>L963</f>
        <v>5.05</v>
      </c>
      <c r="M962" s="203">
        <f t="shared" si="131"/>
        <v>7.7692307692307683</v>
      </c>
    </row>
    <row r="963" spans="1:13" ht="37.5" x14ac:dyDescent="0.3">
      <c r="A963" s="33" t="s">
        <v>35</v>
      </c>
      <c r="B963" s="9">
        <v>674</v>
      </c>
      <c r="C963" s="10" t="s">
        <v>21</v>
      </c>
      <c r="D963" s="14">
        <v>13</v>
      </c>
      <c r="E963" s="9">
        <v>51</v>
      </c>
      <c r="F963" s="9">
        <v>5</v>
      </c>
      <c r="G963" s="11" t="s">
        <v>16</v>
      </c>
      <c r="H963" s="10" t="s">
        <v>66</v>
      </c>
      <c r="I963" s="11" t="s">
        <v>36</v>
      </c>
      <c r="J963" s="152">
        <v>65</v>
      </c>
      <c r="K963" s="152">
        <v>65</v>
      </c>
      <c r="L963" s="152">
        <v>5.05</v>
      </c>
      <c r="M963" s="203">
        <f t="shared" si="131"/>
        <v>7.7692307692307683</v>
      </c>
    </row>
    <row r="964" spans="1:13" ht="75" x14ac:dyDescent="0.3">
      <c r="A964" s="50" t="s">
        <v>321</v>
      </c>
      <c r="B964" s="8" t="s">
        <v>229</v>
      </c>
      <c r="C964" s="13" t="s">
        <v>21</v>
      </c>
      <c r="D964" s="13">
        <v>13</v>
      </c>
      <c r="E964" s="8" t="s">
        <v>253</v>
      </c>
      <c r="F964" s="7" t="s">
        <v>17</v>
      </c>
      <c r="G964" s="8" t="s">
        <v>16</v>
      </c>
      <c r="H964" s="7" t="s">
        <v>18</v>
      </c>
      <c r="I964" s="8" t="s">
        <v>19</v>
      </c>
      <c r="J964" s="173">
        <f>J967</f>
        <v>76</v>
      </c>
      <c r="K964" s="173">
        <f>K967</f>
        <v>0</v>
      </c>
      <c r="L964" s="173">
        <f>L967</f>
        <v>0</v>
      </c>
      <c r="M964" s="202">
        <v>0</v>
      </c>
    </row>
    <row r="965" spans="1:13" ht="75" x14ac:dyDescent="0.3">
      <c r="A965" s="48" t="s">
        <v>479</v>
      </c>
      <c r="B965" s="11" t="s">
        <v>229</v>
      </c>
      <c r="C965" s="10" t="s">
        <v>21</v>
      </c>
      <c r="D965" s="14">
        <v>13</v>
      </c>
      <c r="E965" s="11" t="s">
        <v>253</v>
      </c>
      <c r="F965" s="11" t="s">
        <v>26</v>
      </c>
      <c r="G965" s="11" t="s">
        <v>16</v>
      </c>
      <c r="H965" s="10" t="s">
        <v>18</v>
      </c>
      <c r="I965" s="11" t="s">
        <v>19</v>
      </c>
      <c r="J965" s="152">
        <f t="shared" ref="J965:L967" si="138">J966</f>
        <v>76</v>
      </c>
      <c r="K965" s="152">
        <f t="shared" si="138"/>
        <v>0</v>
      </c>
      <c r="L965" s="152">
        <f t="shared" si="138"/>
        <v>0</v>
      </c>
      <c r="M965" s="203">
        <v>0</v>
      </c>
    </row>
    <row r="966" spans="1:13" ht="56.25" x14ac:dyDescent="0.3">
      <c r="A966" s="48" t="s">
        <v>493</v>
      </c>
      <c r="B966" s="11" t="s">
        <v>229</v>
      </c>
      <c r="C966" s="10" t="s">
        <v>21</v>
      </c>
      <c r="D966" s="14">
        <v>13</v>
      </c>
      <c r="E966" s="11" t="s">
        <v>253</v>
      </c>
      <c r="F966" s="11" t="s">
        <v>26</v>
      </c>
      <c r="G966" s="11" t="s">
        <v>70</v>
      </c>
      <c r="H966" s="10" t="s">
        <v>18</v>
      </c>
      <c r="I966" s="11" t="s">
        <v>19</v>
      </c>
      <c r="J966" s="152">
        <f t="shared" si="138"/>
        <v>76</v>
      </c>
      <c r="K966" s="152">
        <f t="shared" si="138"/>
        <v>0</v>
      </c>
      <c r="L966" s="152">
        <f t="shared" si="138"/>
        <v>0</v>
      </c>
      <c r="M966" s="203">
        <v>0</v>
      </c>
    </row>
    <row r="967" spans="1:13" ht="56.25" x14ac:dyDescent="0.3">
      <c r="A967" s="48" t="s">
        <v>494</v>
      </c>
      <c r="B967" s="11" t="s">
        <v>229</v>
      </c>
      <c r="C967" s="10" t="s">
        <v>21</v>
      </c>
      <c r="D967" s="14">
        <v>13</v>
      </c>
      <c r="E967" s="11" t="s">
        <v>253</v>
      </c>
      <c r="F967" s="11" t="s">
        <v>26</v>
      </c>
      <c r="G967" s="11" t="s">
        <v>70</v>
      </c>
      <c r="H967" s="10" t="s">
        <v>492</v>
      </c>
      <c r="I967" s="11" t="s">
        <v>19</v>
      </c>
      <c r="J967" s="152">
        <f t="shared" si="138"/>
        <v>76</v>
      </c>
      <c r="K967" s="152">
        <f t="shared" si="138"/>
        <v>0</v>
      </c>
      <c r="L967" s="152">
        <f t="shared" si="138"/>
        <v>0</v>
      </c>
      <c r="M967" s="203">
        <v>0</v>
      </c>
    </row>
    <row r="968" spans="1:13" ht="37.5" x14ac:dyDescent="0.3">
      <c r="A968" s="33" t="s">
        <v>35</v>
      </c>
      <c r="B968" s="11" t="s">
        <v>229</v>
      </c>
      <c r="C968" s="10" t="s">
        <v>21</v>
      </c>
      <c r="D968" s="14">
        <v>13</v>
      </c>
      <c r="E968" s="11" t="s">
        <v>253</v>
      </c>
      <c r="F968" s="11" t="s">
        <v>26</v>
      </c>
      <c r="G968" s="11" t="s">
        <v>70</v>
      </c>
      <c r="H968" s="10" t="s">
        <v>492</v>
      </c>
      <c r="I968" s="11" t="s">
        <v>36</v>
      </c>
      <c r="J968" s="152">
        <v>76</v>
      </c>
      <c r="K968" s="152">
        <v>0</v>
      </c>
      <c r="L968" s="152">
        <v>0</v>
      </c>
      <c r="M968" s="203">
        <v>0</v>
      </c>
    </row>
    <row r="969" spans="1:13" ht="56.25" x14ac:dyDescent="0.3">
      <c r="A969" s="33" t="s">
        <v>922</v>
      </c>
      <c r="B969" s="11" t="s">
        <v>229</v>
      </c>
      <c r="C969" s="10" t="s">
        <v>21</v>
      </c>
      <c r="D969" s="14">
        <v>13</v>
      </c>
      <c r="E969" s="11" t="s">
        <v>88</v>
      </c>
      <c r="F969" s="10" t="s">
        <v>17</v>
      </c>
      <c r="G969" s="11" t="s">
        <v>16</v>
      </c>
      <c r="H969" s="10" t="s">
        <v>18</v>
      </c>
      <c r="I969" s="11" t="s">
        <v>19</v>
      </c>
      <c r="J969" s="152">
        <f t="shared" ref="J969:L971" si="139">J970</f>
        <v>0</v>
      </c>
      <c r="K969" s="152">
        <f t="shared" si="139"/>
        <v>76</v>
      </c>
      <c r="L969" s="152">
        <f t="shared" si="139"/>
        <v>0</v>
      </c>
      <c r="M969" s="203">
        <f t="shared" si="131"/>
        <v>0</v>
      </c>
    </row>
    <row r="970" spans="1:13" ht="56.25" x14ac:dyDescent="0.3">
      <c r="A970" s="33" t="s">
        <v>921</v>
      </c>
      <c r="B970" s="11" t="s">
        <v>229</v>
      </c>
      <c r="C970" s="10" t="s">
        <v>21</v>
      </c>
      <c r="D970" s="14">
        <v>13</v>
      </c>
      <c r="E970" s="11" t="s">
        <v>88</v>
      </c>
      <c r="F970" s="10" t="s">
        <v>17</v>
      </c>
      <c r="G970" s="11" t="s">
        <v>21</v>
      </c>
      <c r="H970" s="10" t="s">
        <v>18</v>
      </c>
      <c r="I970" s="11" t="s">
        <v>19</v>
      </c>
      <c r="J970" s="152">
        <f t="shared" si="139"/>
        <v>0</v>
      </c>
      <c r="K970" s="152">
        <f t="shared" si="139"/>
        <v>76</v>
      </c>
      <c r="L970" s="152">
        <f t="shared" si="139"/>
        <v>0</v>
      </c>
      <c r="M970" s="203">
        <f t="shared" si="131"/>
        <v>0</v>
      </c>
    </row>
    <row r="971" spans="1:13" ht="56.25" x14ac:dyDescent="0.3">
      <c r="A971" s="33" t="s">
        <v>494</v>
      </c>
      <c r="B971" s="11" t="s">
        <v>229</v>
      </c>
      <c r="C971" s="10" t="s">
        <v>21</v>
      </c>
      <c r="D971" s="14">
        <v>13</v>
      </c>
      <c r="E971" s="11" t="s">
        <v>88</v>
      </c>
      <c r="F971" s="10" t="s">
        <v>17</v>
      </c>
      <c r="G971" s="11" t="s">
        <v>21</v>
      </c>
      <c r="H971" s="10" t="s">
        <v>492</v>
      </c>
      <c r="I971" s="11" t="s">
        <v>19</v>
      </c>
      <c r="J971" s="152">
        <f t="shared" si="139"/>
        <v>0</v>
      </c>
      <c r="K971" s="152">
        <f t="shared" si="139"/>
        <v>76</v>
      </c>
      <c r="L971" s="152">
        <f t="shared" si="139"/>
        <v>0</v>
      </c>
      <c r="M971" s="203">
        <f t="shared" si="131"/>
        <v>0</v>
      </c>
    </row>
    <row r="972" spans="1:13" ht="37.5" x14ac:dyDescent="0.3">
      <c r="A972" s="33" t="s">
        <v>35</v>
      </c>
      <c r="B972" s="11" t="s">
        <v>229</v>
      </c>
      <c r="C972" s="10" t="s">
        <v>21</v>
      </c>
      <c r="D972" s="14">
        <v>13</v>
      </c>
      <c r="E972" s="11" t="s">
        <v>88</v>
      </c>
      <c r="F972" s="10" t="s">
        <v>17</v>
      </c>
      <c r="G972" s="11" t="s">
        <v>21</v>
      </c>
      <c r="H972" s="10" t="s">
        <v>492</v>
      </c>
      <c r="I972" s="11" t="s">
        <v>36</v>
      </c>
      <c r="J972" s="152">
        <v>0</v>
      </c>
      <c r="K972" s="152">
        <v>76</v>
      </c>
      <c r="L972" s="152">
        <v>0</v>
      </c>
      <c r="M972" s="203">
        <f t="shared" si="131"/>
        <v>0</v>
      </c>
    </row>
    <row r="973" spans="1:13" ht="37.5" x14ac:dyDescent="0.3">
      <c r="A973" s="54" t="s">
        <v>438</v>
      </c>
      <c r="B973" s="11" t="s">
        <v>229</v>
      </c>
      <c r="C973" s="10" t="s">
        <v>21</v>
      </c>
      <c r="D973" s="10" t="s">
        <v>74</v>
      </c>
      <c r="E973" s="11" t="s">
        <v>368</v>
      </c>
      <c r="F973" s="10" t="s">
        <v>17</v>
      </c>
      <c r="G973" s="11" t="s">
        <v>16</v>
      </c>
      <c r="H973" s="10" t="s">
        <v>18</v>
      </c>
      <c r="I973" s="11" t="s">
        <v>19</v>
      </c>
      <c r="J973" s="152">
        <f t="shared" ref="J973:L975" si="140">J974</f>
        <v>10</v>
      </c>
      <c r="K973" s="152">
        <f t="shared" si="140"/>
        <v>10</v>
      </c>
      <c r="L973" s="152">
        <f t="shared" si="140"/>
        <v>0</v>
      </c>
      <c r="M973" s="203">
        <f t="shared" si="131"/>
        <v>0</v>
      </c>
    </row>
    <row r="974" spans="1:13" ht="93.75" x14ac:dyDescent="0.3">
      <c r="A974" s="79" t="s">
        <v>439</v>
      </c>
      <c r="B974" s="11" t="s">
        <v>229</v>
      </c>
      <c r="C974" s="10" t="s">
        <v>21</v>
      </c>
      <c r="D974" s="10" t="s">
        <v>74</v>
      </c>
      <c r="E974" s="11" t="s">
        <v>368</v>
      </c>
      <c r="F974" s="10" t="s">
        <v>85</v>
      </c>
      <c r="G974" s="11" t="s">
        <v>16</v>
      </c>
      <c r="H974" s="10" t="s">
        <v>18</v>
      </c>
      <c r="I974" s="11" t="s">
        <v>19</v>
      </c>
      <c r="J974" s="152">
        <f t="shared" si="140"/>
        <v>10</v>
      </c>
      <c r="K974" s="152">
        <f t="shared" si="140"/>
        <v>10</v>
      </c>
      <c r="L974" s="152">
        <f t="shared" si="140"/>
        <v>0</v>
      </c>
      <c r="M974" s="203">
        <f t="shared" si="131"/>
        <v>0</v>
      </c>
    </row>
    <row r="975" spans="1:13" ht="56.25" x14ac:dyDescent="0.3">
      <c r="A975" s="33" t="s">
        <v>370</v>
      </c>
      <c r="B975" s="11" t="s">
        <v>229</v>
      </c>
      <c r="C975" s="10" t="s">
        <v>21</v>
      </c>
      <c r="D975" s="10" t="s">
        <v>74</v>
      </c>
      <c r="E975" s="11" t="s">
        <v>368</v>
      </c>
      <c r="F975" s="10" t="s">
        <v>85</v>
      </c>
      <c r="G975" s="11" t="s">
        <v>16</v>
      </c>
      <c r="H975" s="10" t="s">
        <v>369</v>
      </c>
      <c r="I975" s="11" t="s">
        <v>19</v>
      </c>
      <c r="J975" s="152">
        <f>J976</f>
        <v>10</v>
      </c>
      <c r="K975" s="152">
        <f t="shared" si="140"/>
        <v>10</v>
      </c>
      <c r="L975" s="152">
        <f t="shared" si="140"/>
        <v>0</v>
      </c>
      <c r="M975" s="203">
        <f t="shared" si="131"/>
        <v>0</v>
      </c>
    </row>
    <row r="976" spans="1:13" ht="37.5" x14ac:dyDescent="0.3">
      <c r="A976" s="33" t="s">
        <v>35</v>
      </c>
      <c r="B976" s="11" t="s">
        <v>229</v>
      </c>
      <c r="C976" s="10" t="s">
        <v>21</v>
      </c>
      <c r="D976" s="10" t="s">
        <v>74</v>
      </c>
      <c r="E976" s="11" t="s">
        <v>368</v>
      </c>
      <c r="F976" s="10" t="s">
        <v>85</v>
      </c>
      <c r="G976" s="11" t="s">
        <v>16</v>
      </c>
      <c r="H976" s="10" t="s">
        <v>369</v>
      </c>
      <c r="I976" s="11" t="s">
        <v>36</v>
      </c>
      <c r="J976" s="152">
        <v>10</v>
      </c>
      <c r="K976" s="152">
        <v>10</v>
      </c>
      <c r="L976" s="152">
        <v>0</v>
      </c>
      <c r="M976" s="203">
        <f t="shared" si="131"/>
        <v>0</v>
      </c>
    </row>
    <row r="977" spans="1:13" ht="37.5" x14ac:dyDescent="0.3">
      <c r="A977" s="80" t="s">
        <v>75</v>
      </c>
      <c r="B977" s="8" t="s">
        <v>229</v>
      </c>
      <c r="C977" s="8" t="s">
        <v>24</v>
      </c>
      <c r="D977" s="7">
        <v>0</v>
      </c>
      <c r="E977" s="6">
        <v>0</v>
      </c>
      <c r="F977" s="6">
        <v>0</v>
      </c>
      <c r="G977" s="8" t="s">
        <v>16</v>
      </c>
      <c r="H977" s="7" t="s">
        <v>18</v>
      </c>
      <c r="I977" s="8" t="s">
        <v>19</v>
      </c>
      <c r="J977" s="173">
        <f t="shared" ref="J977:L981" si="141">J978</f>
        <v>20</v>
      </c>
      <c r="K977" s="173">
        <f t="shared" si="141"/>
        <v>20</v>
      </c>
      <c r="L977" s="173">
        <f t="shared" si="141"/>
        <v>0</v>
      </c>
      <c r="M977" s="202">
        <f t="shared" si="131"/>
        <v>0</v>
      </c>
    </row>
    <row r="978" spans="1:13" ht="56.25" x14ac:dyDescent="0.3">
      <c r="A978" s="33" t="s">
        <v>371</v>
      </c>
      <c r="B978" s="11" t="s">
        <v>229</v>
      </c>
      <c r="C978" s="11" t="s">
        <v>24</v>
      </c>
      <c r="D978" s="11">
        <v>10</v>
      </c>
      <c r="E978" s="9">
        <v>0</v>
      </c>
      <c r="F978" s="9">
        <v>0</v>
      </c>
      <c r="G978" s="11" t="s">
        <v>16</v>
      </c>
      <c r="H978" s="10" t="s">
        <v>18</v>
      </c>
      <c r="I978" s="11" t="s">
        <v>19</v>
      </c>
      <c r="J978" s="152">
        <f t="shared" si="141"/>
        <v>20</v>
      </c>
      <c r="K978" s="152">
        <f t="shared" si="141"/>
        <v>20</v>
      </c>
      <c r="L978" s="152">
        <f t="shared" si="141"/>
        <v>0</v>
      </c>
      <c r="M978" s="203">
        <f t="shared" si="131"/>
        <v>0</v>
      </c>
    </row>
    <row r="979" spans="1:13" ht="75" x14ac:dyDescent="0.3">
      <c r="A979" s="42" t="s">
        <v>266</v>
      </c>
      <c r="B979" s="11" t="s">
        <v>229</v>
      </c>
      <c r="C979" s="11" t="s">
        <v>24</v>
      </c>
      <c r="D979" s="11">
        <v>10</v>
      </c>
      <c r="E979" s="11" t="s">
        <v>24</v>
      </c>
      <c r="F979" s="9">
        <v>0</v>
      </c>
      <c r="G979" s="11" t="s">
        <v>16</v>
      </c>
      <c r="H979" s="10" t="s">
        <v>18</v>
      </c>
      <c r="I979" s="11" t="s">
        <v>19</v>
      </c>
      <c r="J979" s="152">
        <f t="shared" ref="J979:L980" si="142">J980</f>
        <v>20</v>
      </c>
      <c r="K979" s="152">
        <f t="shared" si="142"/>
        <v>20</v>
      </c>
      <c r="L979" s="152">
        <f t="shared" si="142"/>
        <v>0</v>
      </c>
      <c r="M979" s="203">
        <f t="shared" si="131"/>
        <v>0</v>
      </c>
    </row>
    <row r="980" spans="1:13" ht="56.25" x14ac:dyDescent="0.3">
      <c r="A980" s="42" t="s">
        <v>182</v>
      </c>
      <c r="B980" s="11" t="s">
        <v>229</v>
      </c>
      <c r="C980" s="9" t="s">
        <v>23</v>
      </c>
      <c r="D980" s="11">
        <v>10</v>
      </c>
      <c r="E980" s="14" t="s">
        <v>24</v>
      </c>
      <c r="F980" s="11" t="s">
        <v>17</v>
      </c>
      <c r="G980" s="11" t="s">
        <v>44</v>
      </c>
      <c r="H980" s="10" t="s">
        <v>18</v>
      </c>
      <c r="I980" s="11" t="s">
        <v>19</v>
      </c>
      <c r="J980" s="152">
        <f t="shared" si="142"/>
        <v>20</v>
      </c>
      <c r="K980" s="152">
        <f t="shared" si="142"/>
        <v>20</v>
      </c>
      <c r="L980" s="152">
        <f t="shared" si="142"/>
        <v>0</v>
      </c>
      <c r="M980" s="203">
        <f t="shared" si="131"/>
        <v>0</v>
      </c>
    </row>
    <row r="981" spans="1:13" ht="75" x14ac:dyDescent="0.3">
      <c r="A981" s="57" t="s">
        <v>208</v>
      </c>
      <c r="B981" s="11" t="s">
        <v>229</v>
      </c>
      <c r="C981" s="9" t="s">
        <v>23</v>
      </c>
      <c r="D981" s="11">
        <v>10</v>
      </c>
      <c r="E981" s="14" t="s">
        <v>24</v>
      </c>
      <c r="F981" s="11" t="s">
        <v>17</v>
      </c>
      <c r="G981" s="11" t="s">
        <v>44</v>
      </c>
      <c r="H981" s="10" t="s">
        <v>362</v>
      </c>
      <c r="I981" s="11" t="s">
        <v>19</v>
      </c>
      <c r="J981" s="152">
        <f t="shared" si="141"/>
        <v>20</v>
      </c>
      <c r="K981" s="152">
        <f t="shared" si="141"/>
        <v>20</v>
      </c>
      <c r="L981" s="152">
        <f t="shared" si="141"/>
        <v>0</v>
      </c>
      <c r="M981" s="203">
        <f t="shared" ref="M981:M1044" si="143">L981/K981*100</f>
        <v>0</v>
      </c>
    </row>
    <row r="982" spans="1:13" ht="37.5" x14ac:dyDescent="0.3">
      <c r="A982" s="33" t="s">
        <v>35</v>
      </c>
      <c r="B982" s="11" t="s">
        <v>229</v>
      </c>
      <c r="C982" s="10" t="s">
        <v>24</v>
      </c>
      <c r="D982" s="11">
        <v>10</v>
      </c>
      <c r="E982" s="14" t="s">
        <v>24</v>
      </c>
      <c r="F982" s="11" t="s">
        <v>17</v>
      </c>
      <c r="G982" s="11" t="s">
        <v>44</v>
      </c>
      <c r="H982" s="10" t="s">
        <v>362</v>
      </c>
      <c r="I982" s="11" t="s">
        <v>36</v>
      </c>
      <c r="J982" s="152">
        <v>20</v>
      </c>
      <c r="K982" s="152">
        <v>20</v>
      </c>
      <c r="L982" s="152">
        <v>0</v>
      </c>
      <c r="M982" s="203">
        <f t="shared" si="143"/>
        <v>0</v>
      </c>
    </row>
    <row r="983" spans="1:13" x14ac:dyDescent="0.3">
      <c r="A983" s="44" t="s">
        <v>77</v>
      </c>
      <c r="B983" s="8" t="s">
        <v>229</v>
      </c>
      <c r="C983" s="7" t="s">
        <v>54</v>
      </c>
      <c r="D983" s="7" t="s">
        <v>16</v>
      </c>
      <c r="E983" s="13" t="s">
        <v>16</v>
      </c>
      <c r="F983" s="8" t="s">
        <v>17</v>
      </c>
      <c r="G983" s="8" t="s">
        <v>16</v>
      </c>
      <c r="H983" s="7" t="s">
        <v>18</v>
      </c>
      <c r="I983" s="8" t="s">
        <v>19</v>
      </c>
      <c r="J983" s="173">
        <f t="shared" ref="J983:L984" si="144">J984</f>
        <v>1627</v>
      </c>
      <c r="K983" s="173">
        <f t="shared" si="144"/>
        <v>1627</v>
      </c>
      <c r="L983" s="173">
        <f t="shared" si="144"/>
        <v>75.569999999999993</v>
      </c>
      <c r="M983" s="202">
        <f t="shared" si="143"/>
        <v>4.6447449293177625</v>
      </c>
    </row>
    <row r="984" spans="1:13" x14ac:dyDescent="0.3">
      <c r="A984" s="33" t="s">
        <v>78</v>
      </c>
      <c r="B984" s="11" t="s">
        <v>229</v>
      </c>
      <c r="C984" s="9" t="s">
        <v>47</v>
      </c>
      <c r="D984" s="11" t="s">
        <v>100</v>
      </c>
      <c r="E984" s="14" t="s">
        <v>16</v>
      </c>
      <c r="F984" s="11" t="s">
        <v>17</v>
      </c>
      <c r="G984" s="11" t="s">
        <v>16</v>
      </c>
      <c r="H984" s="10" t="s">
        <v>18</v>
      </c>
      <c r="I984" s="11" t="s">
        <v>19</v>
      </c>
      <c r="J984" s="152">
        <f t="shared" si="144"/>
        <v>1627</v>
      </c>
      <c r="K984" s="152">
        <f t="shared" si="144"/>
        <v>1627</v>
      </c>
      <c r="L984" s="152">
        <f t="shared" si="144"/>
        <v>75.569999999999993</v>
      </c>
      <c r="M984" s="203">
        <f t="shared" si="143"/>
        <v>4.6447449293177625</v>
      </c>
    </row>
    <row r="985" spans="1:13" ht="75" x14ac:dyDescent="0.3">
      <c r="A985" s="42" t="s">
        <v>294</v>
      </c>
      <c r="B985" s="11" t="s">
        <v>229</v>
      </c>
      <c r="C985" s="9" t="s">
        <v>47</v>
      </c>
      <c r="D985" s="11" t="s">
        <v>100</v>
      </c>
      <c r="E985" s="14" t="s">
        <v>54</v>
      </c>
      <c r="F985" s="11" t="s">
        <v>17</v>
      </c>
      <c r="G985" s="11" t="s">
        <v>16</v>
      </c>
      <c r="H985" s="10" t="s">
        <v>18</v>
      </c>
      <c r="I985" s="11" t="s">
        <v>19</v>
      </c>
      <c r="J985" s="152">
        <f>J986+J990</f>
        <v>1627</v>
      </c>
      <c r="K985" s="152">
        <f>K986+K990</f>
        <v>1627</v>
      </c>
      <c r="L985" s="152">
        <f>L986+L990</f>
        <v>75.569999999999993</v>
      </c>
      <c r="M985" s="203">
        <f t="shared" si="143"/>
        <v>4.6447449293177625</v>
      </c>
    </row>
    <row r="986" spans="1:13" ht="37.5" x14ac:dyDescent="0.3">
      <c r="A986" s="42" t="s">
        <v>263</v>
      </c>
      <c r="B986" s="11" t="s">
        <v>229</v>
      </c>
      <c r="C986" s="9" t="s">
        <v>47</v>
      </c>
      <c r="D986" s="11" t="s">
        <v>100</v>
      </c>
      <c r="E986" s="14" t="s">
        <v>54</v>
      </c>
      <c r="F986" s="11" t="s">
        <v>9</v>
      </c>
      <c r="G986" s="11" t="s">
        <v>16</v>
      </c>
      <c r="H986" s="10" t="s">
        <v>18</v>
      </c>
      <c r="I986" s="11" t="s">
        <v>19</v>
      </c>
      <c r="J986" s="152">
        <f t="shared" ref="J986:L988" si="145">J987</f>
        <v>1373.71</v>
      </c>
      <c r="K986" s="152">
        <f t="shared" si="145"/>
        <v>1373.71</v>
      </c>
      <c r="L986" s="152">
        <f t="shared" si="145"/>
        <v>75.569999999999993</v>
      </c>
      <c r="M986" s="203">
        <f t="shared" si="143"/>
        <v>5.5011610893128822</v>
      </c>
    </row>
    <row r="987" spans="1:13" ht="37.5" x14ac:dyDescent="0.3">
      <c r="A987" s="42" t="s">
        <v>315</v>
      </c>
      <c r="B987" s="11" t="s">
        <v>229</v>
      </c>
      <c r="C987" s="9" t="s">
        <v>47</v>
      </c>
      <c r="D987" s="11" t="s">
        <v>100</v>
      </c>
      <c r="E987" s="14" t="s">
        <v>54</v>
      </c>
      <c r="F987" s="11" t="s">
        <v>9</v>
      </c>
      <c r="G987" s="11" t="s">
        <v>21</v>
      </c>
      <c r="H987" s="10" t="s">
        <v>18</v>
      </c>
      <c r="I987" s="11" t="s">
        <v>19</v>
      </c>
      <c r="J987" s="152">
        <f t="shared" si="145"/>
        <v>1373.71</v>
      </c>
      <c r="K987" s="152">
        <f t="shared" si="145"/>
        <v>1373.71</v>
      </c>
      <c r="L987" s="152">
        <f t="shared" si="145"/>
        <v>75.569999999999993</v>
      </c>
      <c r="M987" s="203">
        <f t="shared" si="143"/>
        <v>5.5011610893128822</v>
      </c>
    </row>
    <row r="988" spans="1:13" x14ac:dyDescent="0.3">
      <c r="A988" s="33" t="s">
        <v>295</v>
      </c>
      <c r="B988" s="11" t="s">
        <v>229</v>
      </c>
      <c r="C988" s="9" t="s">
        <v>47</v>
      </c>
      <c r="D988" s="11" t="s">
        <v>100</v>
      </c>
      <c r="E988" s="14" t="s">
        <v>54</v>
      </c>
      <c r="F988" s="11" t="s">
        <v>9</v>
      </c>
      <c r="G988" s="11" t="s">
        <v>21</v>
      </c>
      <c r="H988" s="10" t="s">
        <v>238</v>
      </c>
      <c r="I988" s="11" t="s">
        <v>19</v>
      </c>
      <c r="J988" s="152">
        <f t="shared" si="145"/>
        <v>1373.71</v>
      </c>
      <c r="K988" s="152">
        <f t="shared" si="145"/>
        <v>1373.71</v>
      </c>
      <c r="L988" s="152">
        <f t="shared" si="145"/>
        <v>75.569999999999993</v>
      </c>
      <c r="M988" s="203">
        <f t="shared" si="143"/>
        <v>5.5011610893128822</v>
      </c>
    </row>
    <row r="989" spans="1:13" ht="37.5" x14ac:dyDescent="0.3">
      <c r="A989" s="33" t="s">
        <v>35</v>
      </c>
      <c r="B989" s="11" t="s">
        <v>229</v>
      </c>
      <c r="C989" s="10" t="s">
        <v>54</v>
      </c>
      <c r="D989" s="11" t="s">
        <v>100</v>
      </c>
      <c r="E989" s="14" t="s">
        <v>54</v>
      </c>
      <c r="F989" s="11" t="s">
        <v>9</v>
      </c>
      <c r="G989" s="11" t="s">
        <v>21</v>
      </c>
      <c r="H989" s="10" t="s">
        <v>238</v>
      </c>
      <c r="I989" s="11" t="s">
        <v>36</v>
      </c>
      <c r="J989" s="152">
        <v>1373.71</v>
      </c>
      <c r="K989" s="152">
        <v>1373.71</v>
      </c>
      <c r="L989" s="152">
        <v>75.569999999999993</v>
      </c>
      <c r="M989" s="203">
        <f t="shared" si="143"/>
        <v>5.5011610893128822</v>
      </c>
    </row>
    <row r="990" spans="1:13" ht="56.25" x14ac:dyDescent="0.3">
      <c r="A990" s="42" t="s">
        <v>316</v>
      </c>
      <c r="B990" s="11" t="s">
        <v>229</v>
      </c>
      <c r="C990" s="9" t="s">
        <v>47</v>
      </c>
      <c r="D990" s="11" t="s">
        <v>100</v>
      </c>
      <c r="E990" s="14" t="s">
        <v>54</v>
      </c>
      <c r="F990" s="11" t="s">
        <v>9</v>
      </c>
      <c r="G990" s="11" t="s">
        <v>44</v>
      </c>
      <c r="H990" s="10" t="s">
        <v>18</v>
      </c>
      <c r="I990" s="11" t="s">
        <v>19</v>
      </c>
      <c r="J990" s="152">
        <f t="shared" ref="J990:L991" si="146">J991</f>
        <v>253.29</v>
      </c>
      <c r="K990" s="152">
        <f t="shared" si="146"/>
        <v>253.29</v>
      </c>
      <c r="L990" s="152">
        <f t="shared" si="146"/>
        <v>0</v>
      </c>
      <c r="M990" s="203">
        <f t="shared" si="143"/>
        <v>0</v>
      </c>
    </row>
    <row r="991" spans="1:13" x14ac:dyDescent="0.3">
      <c r="A991" s="33" t="s">
        <v>295</v>
      </c>
      <c r="B991" s="11" t="s">
        <v>229</v>
      </c>
      <c r="C991" s="9" t="s">
        <v>47</v>
      </c>
      <c r="D991" s="11" t="s">
        <v>100</v>
      </c>
      <c r="E991" s="14" t="s">
        <v>54</v>
      </c>
      <c r="F991" s="11" t="s">
        <v>9</v>
      </c>
      <c r="G991" s="11" t="s">
        <v>44</v>
      </c>
      <c r="H991" s="10" t="s">
        <v>238</v>
      </c>
      <c r="I991" s="11" t="s">
        <v>19</v>
      </c>
      <c r="J991" s="152">
        <f t="shared" si="146"/>
        <v>253.29</v>
      </c>
      <c r="K991" s="152">
        <f t="shared" si="146"/>
        <v>253.29</v>
      </c>
      <c r="L991" s="152">
        <f t="shared" si="146"/>
        <v>0</v>
      </c>
      <c r="M991" s="203">
        <f t="shared" si="143"/>
        <v>0</v>
      </c>
    </row>
    <row r="992" spans="1:13" ht="37.5" x14ac:dyDescent="0.3">
      <c r="A992" s="33" t="s">
        <v>35</v>
      </c>
      <c r="B992" s="11" t="s">
        <v>229</v>
      </c>
      <c r="C992" s="10" t="s">
        <v>54</v>
      </c>
      <c r="D992" s="11" t="s">
        <v>100</v>
      </c>
      <c r="E992" s="14" t="s">
        <v>54</v>
      </c>
      <c r="F992" s="11" t="s">
        <v>9</v>
      </c>
      <c r="G992" s="11" t="s">
        <v>44</v>
      </c>
      <c r="H992" s="10" t="s">
        <v>238</v>
      </c>
      <c r="I992" s="11" t="s">
        <v>36</v>
      </c>
      <c r="J992" s="152">
        <v>253.29</v>
      </c>
      <c r="K992" s="152">
        <v>253.29</v>
      </c>
      <c r="L992" s="152">
        <v>0</v>
      </c>
      <c r="M992" s="203">
        <f t="shared" si="143"/>
        <v>0</v>
      </c>
    </row>
    <row r="993" spans="1:13" x14ac:dyDescent="0.3">
      <c r="A993" s="34" t="s">
        <v>89</v>
      </c>
      <c r="B993" s="8" t="s">
        <v>229</v>
      </c>
      <c r="C993" s="7" t="s">
        <v>70</v>
      </c>
      <c r="D993" s="7" t="s">
        <v>16</v>
      </c>
      <c r="E993" s="8" t="s">
        <v>16</v>
      </c>
      <c r="F993" s="8" t="s">
        <v>17</v>
      </c>
      <c r="G993" s="8" t="s">
        <v>16</v>
      </c>
      <c r="H993" s="7" t="s">
        <v>18</v>
      </c>
      <c r="I993" s="8" t="s">
        <v>19</v>
      </c>
      <c r="J993" s="173">
        <f t="shared" ref="J993:L994" si="147">J994</f>
        <v>919.5</v>
      </c>
      <c r="K993" s="173">
        <f t="shared" si="147"/>
        <v>2451.96</v>
      </c>
      <c r="L993" s="173">
        <f t="shared" si="147"/>
        <v>98.97999999999999</v>
      </c>
      <c r="M993" s="202">
        <f t="shared" si="143"/>
        <v>4.0367705835331735</v>
      </c>
    </row>
    <row r="994" spans="1:13" x14ac:dyDescent="0.3">
      <c r="A994" s="33" t="s">
        <v>231</v>
      </c>
      <c r="B994" s="11" t="s">
        <v>229</v>
      </c>
      <c r="C994" s="10" t="s">
        <v>70</v>
      </c>
      <c r="D994" s="10" t="s">
        <v>24</v>
      </c>
      <c r="E994" s="11" t="s">
        <v>16</v>
      </c>
      <c r="F994" s="10" t="s">
        <v>17</v>
      </c>
      <c r="G994" s="11" t="s">
        <v>16</v>
      </c>
      <c r="H994" s="10" t="s">
        <v>18</v>
      </c>
      <c r="I994" s="11" t="s">
        <v>19</v>
      </c>
      <c r="J994" s="152">
        <f t="shared" si="147"/>
        <v>919.5</v>
      </c>
      <c r="K994" s="152">
        <f t="shared" si="147"/>
        <v>2451.96</v>
      </c>
      <c r="L994" s="152">
        <f t="shared" si="147"/>
        <v>98.97999999999999</v>
      </c>
      <c r="M994" s="203">
        <f t="shared" si="143"/>
        <v>4.0367705835331735</v>
      </c>
    </row>
    <row r="995" spans="1:13" ht="75" x14ac:dyDescent="0.3">
      <c r="A995" s="33" t="s">
        <v>275</v>
      </c>
      <c r="B995" s="11" t="s">
        <v>229</v>
      </c>
      <c r="C995" s="10" t="s">
        <v>70</v>
      </c>
      <c r="D995" s="10" t="s">
        <v>24</v>
      </c>
      <c r="E995" s="11" t="s">
        <v>55</v>
      </c>
      <c r="F995" s="11" t="s">
        <v>17</v>
      </c>
      <c r="G995" s="11" t="s">
        <v>16</v>
      </c>
      <c r="H995" s="10" t="s">
        <v>18</v>
      </c>
      <c r="I995" s="11" t="s">
        <v>19</v>
      </c>
      <c r="J995" s="152">
        <f>J996+J1002</f>
        <v>919.5</v>
      </c>
      <c r="K995" s="152">
        <f>K996+K1002</f>
        <v>2451.96</v>
      </c>
      <c r="L995" s="152">
        <f>L996+L1002</f>
        <v>98.97999999999999</v>
      </c>
      <c r="M995" s="203">
        <f t="shared" si="143"/>
        <v>4.0367705835331735</v>
      </c>
    </row>
    <row r="996" spans="1:13" ht="56.25" x14ac:dyDescent="0.3">
      <c r="A996" s="33" t="s">
        <v>285</v>
      </c>
      <c r="B996" s="11" t="s">
        <v>229</v>
      </c>
      <c r="C996" s="10" t="s">
        <v>70</v>
      </c>
      <c r="D996" s="10" t="s">
        <v>24</v>
      </c>
      <c r="E996" s="11" t="s">
        <v>55</v>
      </c>
      <c r="F996" s="11" t="s">
        <v>85</v>
      </c>
      <c r="G996" s="11" t="s">
        <v>16</v>
      </c>
      <c r="H996" s="10" t="s">
        <v>18</v>
      </c>
      <c r="I996" s="11" t="s">
        <v>19</v>
      </c>
      <c r="J996" s="152">
        <f>J999+J997</f>
        <v>534</v>
      </c>
      <c r="K996" s="152">
        <f>K999+K997</f>
        <v>2062.12</v>
      </c>
      <c r="L996" s="152">
        <f>L999+L997</f>
        <v>20.18</v>
      </c>
      <c r="M996" s="203">
        <f t="shared" si="143"/>
        <v>0.97860454289760057</v>
      </c>
    </row>
    <row r="997" spans="1:13" x14ac:dyDescent="0.3">
      <c r="A997" s="33" t="s">
        <v>281</v>
      </c>
      <c r="B997" s="11" t="s">
        <v>229</v>
      </c>
      <c r="C997" s="10" t="s">
        <v>70</v>
      </c>
      <c r="D997" s="10" t="s">
        <v>24</v>
      </c>
      <c r="E997" s="11" t="s">
        <v>55</v>
      </c>
      <c r="F997" s="11" t="s">
        <v>85</v>
      </c>
      <c r="G997" s="11" t="s">
        <v>44</v>
      </c>
      <c r="H997" s="10" t="s">
        <v>219</v>
      </c>
      <c r="I997" s="11" t="s">
        <v>19</v>
      </c>
      <c r="J997" s="152">
        <f>J998</f>
        <v>135</v>
      </c>
      <c r="K997" s="152">
        <f>K998</f>
        <v>135</v>
      </c>
      <c r="L997" s="152">
        <f>L998</f>
        <v>5.04</v>
      </c>
      <c r="M997" s="203">
        <f t="shared" si="143"/>
        <v>3.7333333333333338</v>
      </c>
    </row>
    <row r="998" spans="1:13" ht="37.5" x14ac:dyDescent="0.3">
      <c r="A998" s="33" t="s">
        <v>35</v>
      </c>
      <c r="B998" s="11" t="s">
        <v>229</v>
      </c>
      <c r="C998" s="10" t="s">
        <v>70</v>
      </c>
      <c r="D998" s="10" t="s">
        <v>24</v>
      </c>
      <c r="E998" s="11" t="s">
        <v>55</v>
      </c>
      <c r="F998" s="11" t="s">
        <v>85</v>
      </c>
      <c r="G998" s="11" t="s">
        <v>44</v>
      </c>
      <c r="H998" s="10" t="s">
        <v>219</v>
      </c>
      <c r="I998" s="11" t="s">
        <v>36</v>
      </c>
      <c r="J998" s="152">
        <v>135</v>
      </c>
      <c r="K998" s="152">
        <v>135</v>
      </c>
      <c r="L998" s="152">
        <v>5.04</v>
      </c>
      <c r="M998" s="203">
        <f t="shared" si="143"/>
        <v>3.7333333333333338</v>
      </c>
    </row>
    <row r="999" spans="1:13" x14ac:dyDescent="0.3">
      <c r="A999" s="33" t="s">
        <v>245</v>
      </c>
      <c r="B999" s="11" t="s">
        <v>229</v>
      </c>
      <c r="C999" s="10" t="s">
        <v>70</v>
      </c>
      <c r="D999" s="10" t="s">
        <v>24</v>
      </c>
      <c r="E999" s="11" t="s">
        <v>55</v>
      </c>
      <c r="F999" s="11" t="s">
        <v>85</v>
      </c>
      <c r="G999" s="11" t="s">
        <v>54</v>
      </c>
      <c r="H999" s="10" t="s">
        <v>18</v>
      </c>
      <c r="I999" s="11" t="s">
        <v>19</v>
      </c>
      <c r="J999" s="152">
        <f t="shared" ref="J999:L1000" si="148">J1000</f>
        <v>399</v>
      </c>
      <c r="K999" s="152">
        <f t="shared" si="148"/>
        <v>1927.12</v>
      </c>
      <c r="L999" s="152">
        <f t="shared" si="148"/>
        <v>15.14</v>
      </c>
      <c r="M999" s="203">
        <f t="shared" si="143"/>
        <v>0.78562829507243981</v>
      </c>
    </row>
    <row r="1000" spans="1:13" x14ac:dyDescent="0.3">
      <c r="A1000" s="33" t="s">
        <v>220</v>
      </c>
      <c r="B1000" s="11" t="s">
        <v>229</v>
      </c>
      <c r="C1000" s="10" t="s">
        <v>70</v>
      </c>
      <c r="D1000" s="10" t="s">
        <v>24</v>
      </c>
      <c r="E1000" s="11" t="s">
        <v>55</v>
      </c>
      <c r="F1000" s="11" t="s">
        <v>85</v>
      </c>
      <c r="G1000" s="11" t="s">
        <v>54</v>
      </c>
      <c r="H1000" s="10" t="s">
        <v>221</v>
      </c>
      <c r="I1000" s="11" t="s">
        <v>19</v>
      </c>
      <c r="J1000" s="152">
        <f t="shared" si="148"/>
        <v>399</v>
      </c>
      <c r="K1000" s="152">
        <f t="shared" si="148"/>
        <v>1927.12</v>
      </c>
      <c r="L1000" s="152">
        <f t="shared" si="148"/>
        <v>15.14</v>
      </c>
      <c r="M1000" s="203">
        <f t="shared" si="143"/>
        <v>0.78562829507243981</v>
      </c>
    </row>
    <row r="1001" spans="1:13" ht="37.5" x14ac:dyDescent="0.3">
      <c r="A1001" s="33" t="s">
        <v>35</v>
      </c>
      <c r="B1001" s="11" t="s">
        <v>229</v>
      </c>
      <c r="C1001" s="10" t="s">
        <v>70</v>
      </c>
      <c r="D1001" s="10" t="s">
        <v>24</v>
      </c>
      <c r="E1001" s="11" t="s">
        <v>55</v>
      </c>
      <c r="F1001" s="11" t="s">
        <v>85</v>
      </c>
      <c r="G1001" s="11" t="s">
        <v>54</v>
      </c>
      <c r="H1001" s="10" t="s">
        <v>221</v>
      </c>
      <c r="I1001" s="11" t="s">
        <v>36</v>
      </c>
      <c r="J1001" s="152">
        <v>399</v>
      </c>
      <c r="K1001" s="152">
        <v>1927.12</v>
      </c>
      <c r="L1001" s="152">
        <v>15.14</v>
      </c>
      <c r="M1001" s="203">
        <f t="shared" si="143"/>
        <v>0.78562829507243981</v>
      </c>
    </row>
    <row r="1002" spans="1:13" ht="56.25" x14ac:dyDescent="0.3">
      <c r="A1002" s="33" t="s">
        <v>241</v>
      </c>
      <c r="B1002" s="11" t="s">
        <v>229</v>
      </c>
      <c r="C1002" s="10" t="s">
        <v>70</v>
      </c>
      <c r="D1002" s="10" t="s">
        <v>24</v>
      </c>
      <c r="E1002" s="11" t="s">
        <v>55</v>
      </c>
      <c r="F1002" s="11" t="s">
        <v>9</v>
      </c>
      <c r="G1002" s="11" t="s">
        <v>16</v>
      </c>
      <c r="H1002" s="10" t="s">
        <v>18</v>
      </c>
      <c r="I1002" s="11" t="s">
        <v>19</v>
      </c>
      <c r="J1002" s="152">
        <f t="shared" ref="J1002:L1004" si="149">J1003</f>
        <v>385.5</v>
      </c>
      <c r="K1002" s="152">
        <f t="shared" si="149"/>
        <v>389.84</v>
      </c>
      <c r="L1002" s="152">
        <f t="shared" si="149"/>
        <v>78.8</v>
      </c>
      <c r="M1002" s="203">
        <f t="shared" si="143"/>
        <v>20.213420890621794</v>
      </c>
    </row>
    <row r="1003" spans="1:13" ht="37.5" x14ac:dyDescent="0.3">
      <c r="A1003" s="33" t="s">
        <v>276</v>
      </c>
      <c r="B1003" s="11" t="s">
        <v>229</v>
      </c>
      <c r="C1003" s="10" t="s">
        <v>70</v>
      </c>
      <c r="D1003" s="10" t="s">
        <v>24</v>
      </c>
      <c r="E1003" s="11" t="s">
        <v>55</v>
      </c>
      <c r="F1003" s="11" t="s">
        <v>9</v>
      </c>
      <c r="G1003" s="11" t="s">
        <v>21</v>
      </c>
      <c r="H1003" s="10" t="s">
        <v>18</v>
      </c>
      <c r="I1003" s="11" t="s">
        <v>19</v>
      </c>
      <c r="J1003" s="152">
        <f t="shared" si="149"/>
        <v>385.5</v>
      </c>
      <c r="K1003" s="152">
        <f t="shared" si="149"/>
        <v>389.84</v>
      </c>
      <c r="L1003" s="152">
        <f t="shared" si="149"/>
        <v>78.8</v>
      </c>
      <c r="M1003" s="203">
        <f t="shared" si="143"/>
        <v>20.213420890621794</v>
      </c>
    </row>
    <row r="1004" spans="1:13" ht="37.5" x14ac:dyDescent="0.3">
      <c r="A1004" s="33" t="s">
        <v>279</v>
      </c>
      <c r="B1004" s="11" t="s">
        <v>229</v>
      </c>
      <c r="C1004" s="10" t="s">
        <v>70</v>
      </c>
      <c r="D1004" s="10" t="s">
        <v>24</v>
      </c>
      <c r="E1004" s="11" t="s">
        <v>55</v>
      </c>
      <c r="F1004" s="11" t="s">
        <v>9</v>
      </c>
      <c r="G1004" s="11" t="s">
        <v>21</v>
      </c>
      <c r="H1004" s="10" t="s">
        <v>217</v>
      </c>
      <c r="I1004" s="11" t="s">
        <v>19</v>
      </c>
      <c r="J1004" s="152">
        <f t="shared" si="149"/>
        <v>385.5</v>
      </c>
      <c r="K1004" s="152">
        <f t="shared" si="149"/>
        <v>389.84</v>
      </c>
      <c r="L1004" s="152">
        <f t="shared" si="149"/>
        <v>78.8</v>
      </c>
      <c r="M1004" s="203">
        <f t="shared" si="143"/>
        <v>20.213420890621794</v>
      </c>
    </row>
    <row r="1005" spans="1:13" ht="37.5" x14ac:dyDescent="0.3">
      <c r="A1005" s="33" t="s">
        <v>35</v>
      </c>
      <c r="B1005" s="11" t="s">
        <v>229</v>
      </c>
      <c r="C1005" s="10" t="s">
        <v>70</v>
      </c>
      <c r="D1005" s="10" t="s">
        <v>24</v>
      </c>
      <c r="E1005" s="11" t="s">
        <v>55</v>
      </c>
      <c r="F1005" s="11" t="s">
        <v>9</v>
      </c>
      <c r="G1005" s="11" t="s">
        <v>21</v>
      </c>
      <c r="H1005" s="10" t="s">
        <v>217</v>
      </c>
      <c r="I1005" s="11" t="s">
        <v>36</v>
      </c>
      <c r="J1005" s="152">
        <v>385.5</v>
      </c>
      <c r="K1005" s="152">
        <v>389.84</v>
      </c>
      <c r="L1005" s="152">
        <v>78.8</v>
      </c>
      <c r="M1005" s="203">
        <f t="shared" si="143"/>
        <v>20.213420890621794</v>
      </c>
    </row>
    <row r="1006" spans="1:13" ht="75" x14ac:dyDescent="0.3">
      <c r="A1006" s="81" t="s">
        <v>359</v>
      </c>
      <c r="B1006" s="8" t="s">
        <v>230</v>
      </c>
      <c r="C1006" s="7" t="s">
        <v>16</v>
      </c>
      <c r="D1006" s="7" t="s">
        <v>16</v>
      </c>
      <c r="E1006" s="8" t="s">
        <v>16</v>
      </c>
      <c r="F1006" s="7" t="s">
        <v>17</v>
      </c>
      <c r="G1006" s="8" t="s">
        <v>16</v>
      </c>
      <c r="H1006" s="7" t="s">
        <v>18</v>
      </c>
      <c r="I1006" s="8" t="s">
        <v>19</v>
      </c>
      <c r="J1006" s="173">
        <f>J1007+J1032+J1039+J1073+J1081</f>
        <v>18446.810000000001</v>
      </c>
      <c r="K1006" s="173">
        <f>K1007+K1032+K1039+K1073+K1081</f>
        <v>26267.659999999996</v>
      </c>
      <c r="L1006" s="173">
        <f>L1007+L1032+L1039+L1073+L1081</f>
        <v>1605.9799999999998</v>
      </c>
      <c r="M1006" s="202">
        <f t="shared" si="143"/>
        <v>6.113905844677447</v>
      </c>
    </row>
    <row r="1007" spans="1:13" x14ac:dyDescent="0.3">
      <c r="A1007" s="48" t="s">
        <v>20</v>
      </c>
      <c r="B1007" s="11" t="s">
        <v>230</v>
      </c>
      <c r="C1007" s="10" t="s">
        <v>21</v>
      </c>
      <c r="D1007" s="10" t="s">
        <v>16</v>
      </c>
      <c r="E1007" s="11" t="s">
        <v>16</v>
      </c>
      <c r="F1007" s="10" t="s">
        <v>17</v>
      </c>
      <c r="G1007" s="11" t="s">
        <v>16</v>
      </c>
      <c r="H1007" s="10" t="s">
        <v>18</v>
      </c>
      <c r="I1007" s="11" t="s">
        <v>19</v>
      </c>
      <c r="J1007" s="152">
        <f>J1008+J1017</f>
        <v>5281.89</v>
      </c>
      <c r="K1007" s="152">
        <f>K1008+K1017</f>
        <v>6000.8200000000006</v>
      </c>
      <c r="L1007" s="152">
        <f>L1008+L1017</f>
        <v>744.3900000000001</v>
      </c>
      <c r="M1007" s="203">
        <f t="shared" si="143"/>
        <v>12.404804676694186</v>
      </c>
    </row>
    <row r="1008" spans="1:13" ht="56.25" x14ac:dyDescent="0.3">
      <c r="A1008" s="33" t="s">
        <v>46</v>
      </c>
      <c r="B1008" s="11" t="s">
        <v>230</v>
      </c>
      <c r="C1008" s="9" t="s">
        <v>43</v>
      </c>
      <c r="D1008" s="11" t="s">
        <v>54</v>
      </c>
      <c r="E1008" s="14" t="s">
        <v>16</v>
      </c>
      <c r="F1008" s="11" t="s">
        <v>17</v>
      </c>
      <c r="G1008" s="11" t="s">
        <v>16</v>
      </c>
      <c r="H1008" s="10" t="s">
        <v>18</v>
      </c>
      <c r="I1008" s="11" t="s">
        <v>19</v>
      </c>
      <c r="J1008" s="152">
        <f t="shared" ref="J1008:L1009" si="150">J1009</f>
        <v>5116.8900000000003</v>
      </c>
      <c r="K1008" s="152">
        <f t="shared" si="150"/>
        <v>5116.8900000000003</v>
      </c>
      <c r="L1008" s="152">
        <f t="shared" si="150"/>
        <v>719.19</v>
      </c>
      <c r="M1008" s="203">
        <f t="shared" si="143"/>
        <v>14.055217133844971</v>
      </c>
    </row>
    <row r="1009" spans="1:13" ht="37.5" x14ac:dyDescent="0.3">
      <c r="A1009" s="33" t="s">
        <v>48</v>
      </c>
      <c r="B1009" s="11" t="s">
        <v>230</v>
      </c>
      <c r="C1009" s="9" t="s">
        <v>43</v>
      </c>
      <c r="D1009" s="11" t="s">
        <v>54</v>
      </c>
      <c r="E1009" s="11" t="s">
        <v>45</v>
      </c>
      <c r="F1009" s="11" t="s">
        <v>17</v>
      </c>
      <c r="G1009" s="11" t="s">
        <v>16</v>
      </c>
      <c r="H1009" s="10" t="s">
        <v>18</v>
      </c>
      <c r="I1009" s="11" t="s">
        <v>19</v>
      </c>
      <c r="J1009" s="152">
        <f t="shared" si="150"/>
        <v>5116.8900000000003</v>
      </c>
      <c r="K1009" s="152">
        <f t="shared" si="150"/>
        <v>5116.8900000000003</v>
      </c>
      <c r="L1009" s="152">
        <f t="shared" si="150"/>
        <v>719.19</v>
      </c>
      <c r="M1009" s="203">
        <f t="shared" si="143"/>
        <v>14.055217133844971</v>
      </c>
    </row>
    <row r="1010" spans="1:13" ht="37.5" x14ac:dyDescent="0.3">
      <c r="A1010" s="33" t="s">
        <v>49</v>
      </c>
      <c r="B1010" s="11" t="s">
        <v>230</v>
      </c>
      <c r="C1010" s="9" t="s">
        <v>43</v>
      </c>
      <c r="D1010" s="11" t="s">
        <v>54</v>
      </c>
      <c r="E1010" s="9">
        <v>51</v>
      </c>
      <c r="F1010" s="9">
        <v>2</v>
      </c>
      <c r="G1010" s="11" t="s">
        <v>16</v>
      </c>
      <c r="H1010" s="10" t="s">
        <v>18</v>
      </c>
      <c r="I1010" s="11" t="s">
        <v>19</v>
      </c>
      <c r="J1010" s="152">
        <f>J1011+J1015</f>
        <v>5116.8900000000003</v>
      </c>
      <c r="K1010" s="152">
        <f>K1011+K1015</f>
        <v>5116.8900000000003</v>
      </c>
      <c r="L1010" s="152">
        <f>L1011+L1015</f>
        <v>719.19</v>
      </c>
      <c r="M1010" s="203">
        <f t="shared" si="143"/>
        <v>14.055217133844971</v>
      </c>
    </row>
    <row r="1011" spans="1:13" ht="37.5" x14ac:dyDescent="0.3">
      <c r="A1011" s="33" t="s">
        <v>33</v>
      </c>
      <c r="B1011" s="11" t="s">
        <v>230</v>
      </c>
      <c r="C1011" s="9" t="s">
        <v>43</v>
      </c>
      <c r="D1011" s="11" t="s">
        <v>54</v>
      </c>
      <c r="E1011" s="9">
        <v>51</v>
      </c>
      <c r="F1011" s="9">
        <v>2</v>
      </c>
      <c r="G1011" s="11" t="s">
        <v>16</v>
      </c>
      <c r="H1011" s="10" t="s">
        <v>28</v>
      </c>
      <c r="I1011" s="11" t="s">
        <v>19</v>
      </c>
      <c r="J1011" s="152">
        <f>J1012+J1013+J1014</f>
        <v>656.47</v>
      </c>
      <c r="K1011" s="152">
        <f>K1012+K1013+K1014</f>
        <v>656.47</v>
      </c>
      <c r="L1011" s="152">
        <f>L1012+L1013+L1014</f>
        <v>85.34</v>
      </c>
      <c r="M1011" s="203">
        <f t="shared" si="143"/>
        <v>12.999832437125839</v>
      </c>
    </row>
    <row r="1012" spans="1:13" ht="75" x14ac:dyDescent="0.3">
      <c r="A1012" s="33" t="s">
        <v>34</v>
      </c>
      <c r="B1012" s="11" t="s">
        <v>230</v>
      </c>
      <c r="C1012" s="10" t="s">
        <v>21</v>
      </c>
      <c r="D1012" s="11" t="s">
        <v>54</v>
      </c>
      <c r="E1012" s="9">
        <v>51</v>
      </c>
      <c r="F1012" s="9">
        <v>2</v>
      </c>
      <c r="G1012" s="11" t="s">
        <v>16</v>
      </c>
      <c r="H1012" s="10" t="s">
        <v>28</v>
      </c>
      <c r="I1012" s="11" t="s">
        <v>29</v>
      </c>
      <c r="J1012" s="152">
        <v>105.26</v>
      </c>
      <c r="K1012" s="152">
        <v>105.26</v>
      </c>
      <c r="L1012" s="152">
        <v>0</v>
      </c>
      <c r="M1012" s="203">
        <f t="shared" si="143"/>
        <v>0</v>
      </c>
    </row>
    <row r="1013" spans="1:13" ht="37.5" x14ac:dyDescent="0.3">
      <c r="A1013" s="33" t="s">
        <v>35</v>
      </c>
      <c r="B1013" s="11" t="s">
        <v>230</v>
      </c>
      <c r="C1013" s="10" t="s">
        <v>21</v>
      </c>
      <c r="D1013" s="11" t="s">
        <v>54</v>
      </c>
      <c r="E1013" s="9">
        <v>51</v>
      </c>
      <c r="F1013" s="9">
        <v>2</v>
      </c>
      <c r="G1013" s="11" t="s">
        <v>16</v>
      </c>
      <c r="H1013" s="10" t="s">
        <v>28</v>
      </c>
      <c r="I1013" s="11" t="s">
        <v>36</v>
      </c>
      <c r="J1013" s="152">
        <v>535.21</v>
      </c>
      <c r="K1013" s="152">
        <v>535.21</v>
      </c>
      <c r="L1013" s="152">
        <v>85.34</v>
      </c>
      <c r="M1013" s="203">
        <f t="shared" si="143"/>
        <v>15.94514302797033</v>
      </c>
    </row>
    <row r="1014" spans="1:13" x14ac:dyDescent="0.3">
      <c r="A1014" s="73" t="s">
        <v>37</v>
      </c>
      <c r="B1014" s="11" t="s">
        <v>230</v>
      </c>
      <c r="C1014" s="10" t="s">
        <v>21</v>
      </c>
      <c r="D1014" s="11" t="s">
        <v>54</v>
      </c>
      <c r="E1014" s="9">
        <v>51</v>
      </c>
      <c r="F1014" s="9">
        <v>2</v>
      </c>
      <c r="G1014" s="11" t="s">
        <v>16</v>
      </c>
      <c r="H1014" s="10" t="s">
        <v>28</v>
      </c>
      <c r="I1014" s="11" t="s">
        <v>38</v>
      </c>
      <c r="J1014" s="152">
        <v>16</v>
      </c>
      <c r="K1014" s="152">
        <v>16</v>
      </c>
      <c r="L1014" s="152">
        <v>0</v>
      </c>
      <c r="M1014" s="203">
        <f t="shared" si="143"/>
        <v>0</v>
      </c>
    </row>
    <row r="1015" spans="1:13" ht="37.5" x14ac:dyDescent="0.3">
      <c r="A1015" s="33" t="s">
        <v>39</v>
      </c>
      <c r="B1015" s="11" t="s">
        <v>230</v>
      </c>
      <c r="C1015" s="9" t="s">
        <v>43</v>
      </c>
      <c r="D1015" s="11" t="s">
        <v>54</v>
      </c>
      <c r="E1015" s="9">
        <v>51</v>
      </c>
      <c r="F1015" s="9">
        <v>2</v>
      </c>
      <c r="G1015" s="11" t="s">
        <v>16</v>
      </c>
      <c r="H1015" s="10" t="s">
        <v>30</v>
      </c>
      <c r="I1015" s="11" t="s">
        <v>19</v>
      </c>
      <c r="J1015" s="152">
        <f>J1016</f>
        <v>4460.42</v>
      </c>
      <c r="K1015" s="152">
        <f>K1016</f>
        <v>4460.42</v>
      </c>
      <c r="L1015" s="152">
        <f>L1016</f>
        <v>633.85</v>
      </c>
      <c r="M1015" s="203">
        <f t="shared" si="143"/>
        <v>14.210545195295509</v>
      </c>
    </row>
    <row r="1016" spans="1:13" ht="75" x14ac:dyDescent="0.3">
      <c r="A1016" s="33" t="s">
        <v>34</v>
      </c>
      <c r="B1016" s="11" t="s">
        <v>230</v>
      </c>
      <c r="C1016" s="10" t="s">
        <v>21</v>
      </c>
      <c r="D1016" s="11" t="s">
        <v>54</v>
      </c>
      <c r="E1016" s="9">
        <v>51</v>
      </c>
      <c r="F1016" s="9">
        <v>2</v>
      </c>
      <c r="G1016" s="11" t="s">
        <v>16</v>
      </c>
      <c r="H1016" s="10" t="s">
        <v>30</v>
      </c>
      <c r="I1016" s="11" t="s">
        <v>29</v>
      </c>
      <c r="J1016" s="152">
        <v>4460.42</v>
      </c>
      <c r="K1016" s="152">
        <v>4460.42</v>
      </c>
      <c r="L1016" s="152">
        <v>633.85</v>
      </c>
      <c r="M1016" s="203">
        <f t="shared" si="143"/>
        <v>14.210545195295509</v>
      </c>
    </row>
    <row r="1017" spans="1:13" x14ac:dyDescent="0.3">
      <c r="A1017" s="34" t="s">
        <v>40</v>
      </c>
      <c r="B1017" s="8" t="s">
        <v>230</v>
      </c>
      <c r="C1017" s="6" t="s">
        <v>43</v>
      </c>
      <c r="D1017" s="8">
        <v>13</v>
      </c>
      <c r="E1017" s="8" t="s">
        <v>16</v>
      </c>
      <c r="F1017" s="8" t="s">
        <v>17</v>
      </c>
      <c r="G1017" s="8" t="s">
        <v>16</v>
      </c>
      <c r="H1017" s="7" t="s">
        <v>18</v>
      </c>
      <c r="I1017" s="8" t="s">
        <v>19</v>
      </c>
      <c r="J1017" s="173">
        <f>J1018+J1023+J1028</f>
        <v>165</v>
      </c>
      <c r="K1017" s="173">
        <f>K1018+K1023+K1028</f>
        <v>883.93</v>
      </c>
      <c r="L1017" s="173">
        <f>L1018+L1023+L1028</f>
        <v>25.2</v>
      </c>
      <c r="M1017" s="202">
        <f t="shared" si="143"/>
        <v>2.8509044833866937</v>
      </c>
    </row>
    <row r="1018" spans="1:13" ht="37.5" x14ac:dyDescent="0.3">
      <c r="A1018" s="33" t="s">
        <v>48</v>
      </c>
      <c r="B1018" s="11" t="s">
        <v>230</v>
      </c>
      <c r="C1018" s="9" t="s">
        <v>43</v>
      </c>
      <c r="D1018" s="11">
        <v>13</v>
      </c>
      <c r="E1018" s="11" t="s">
        <v>45</v>
      </c>
      <c r="F1018" s="11" t="s">
        <v>17</v>
      </c>
      <c r="G1018" s="11" t="s">
        <v>16</v>
      </c>
      <c r="H1018" s="10" t="s">
        <v>18</v>
      </c>
      <c r="I1018" s="11" t="s">
        <v>19</v>
      </c>
      <c r="J1018" s="152">
        <f t="shared" ref="J1018:L1019" si="151">J1019</f>
        <v>65</v>
      </c>
      <c r="K1018" s="152">
        <f t="shared" si="151"/>
        <v>783.93</v>
      </c>
      <c r="L1018" s="152">
        <f t="shared" si="151"/>
        <v>5.2</v>
      </c>
      <c r="M1018" s="203">
        <f t="shared" si="143"/>
        <v>0.66332453152704962</v>
      </c>
    </row>
    <row r="1019" spans="1:13" ht="37.5" x14ac:dyDescent="0.3">
      <c r="A1019" s="33" t="s">
        <v>62</v>
      </c>
      <c r="B1019" s="11" t="s">
        <v>230</v>
      </c>
      <c r="C1019" s="9" t="s">
        <v>43</v>
      </c>
      <c r="D1019" s="11">
        <v>13</v>
      </c>
      <c r="E1019" s="11" t="s">
        <v>45</v>
      </c>
      <c r="F1019" s="11" t="s">
        <v>11</v>
      </c>
      <c r="G1019" s="11" t="s">
        <v>16</v>
      </c>
      <c r="H1019" s="10" t="s">
        <v>18</v>
      </c>
      <c r="I1019" s="11" t="s">
        <v>19</v>
      </c>
      <c r="J1019" s="152">
        <f t="shared" si="151"/>
        <v>65</v>
      </c>
      <c r="K1019" s="152">
        <f t="shared" si="151"/>
        <v>783.93</v>
      </c>
      <c r="L1019" s="152">
        <f t="shared" si="151"/>
        <v>5.2</v>
      </c>
      <c r="M1019" s="203">
        <f t="shared" si="143"/>
        <v>0.66332453152704962</v>
      </c>
    </row>
    <row r="1020" spans="1:13" x14ac:dyDescent="0.3">
      <c r="A1020" s="33" t="s">
        <v>65</v>
      </c>
      <c r="B1020" s="9">
        <v>675</v>
      </c>
      <c r="C1020" s="14" t="s">
        <v>21</v>
      </c>
      <c r="D1020" s="14">
        <v>13</v>
      </c>
      <c r="E1020" s="9">
        <v>51</v>
      </c>
      <c r="F1020" s="9">
        <v>5</v>
      </c>
      <c r="G1020" s="11" t="s">
        <v>16</v>
      </c>
      <c r="H1020" s="10" t="s">
        <v>66</v>
      </c>
      <c r="I1020" s="11" t="s">
        <v>19</v>
      </c>
      <c r="J1020" s="152">
        <f>J1021+J1022</f>
        <v>65</v>
      </c>
      <c r="K1020" s="152">
        <f>K1021+K1022</f>
        <v>783.93</v>
      </c>
      <c r="L1020" s="152">
        <f>L1021+L1022</f>
        <v>5.2</v>
      </c>
      <c r="M1020" s="203">
        <f t="shared" si="143"/>
        <v>0.66332453152704962</v>
      </c>
    </row>
    <row r="1021" spans="1:13" ht="37.5" x14ac:dyDescent="0.3">
      <c r="A1021" s="33" t="s">
        <v>35</v>
      </c>
      <c r="B1021" s="9">
        <v>675</v>
      </c>
      <c r="C1021" s="10" t="s">
        <v>21</v>
      </c>
      <c r="D1021" s="14">
        <v>13</v>
      </c>
      <c r="E1021" s="9">
        <v>51</v>
      </c>
      <c r="F1021" s="9">
        <v>5</v>
      </c>
      <c r="G1021" s="11" t="s">
        <v>16</v>
      </c>
      <c r="H1021" s="10" t="s">
        <v>66</v>
      </c>
      <c r="I1021" s="11" t="s">
        <v>36</v>
      </c>
      <c r="J1021" s="152">
        <v>65</v>
      </c>
      <c r="K1021" s="152">
        <v>65</v>
      </c>
      <c r="L1021" s="152">
        <v>5.2</v>
      </c>
      <c r="M1021" s="203">
        <f t="shared" si="143"/>
        <v>8</v>
      </c>
    </row>
    <row r="1022" spans="1:13" x14ac:dyDescent="0.3">
      <c r="A1022" s="73" t="s">
        <v>37</v>
      </c>
      <c r="B1022" s="9">
        <v>675</v>
      </c>
      <c r="C1022" s="10" t="s">
        <v>21</v>
      </c>
      <c r="D1022" s="14">
        <v>13</v>
      </c>
      <c r="E1022" s="9">
        <v>51</v>
      </c>
      <c r="F1022" s="9">
        <v>5</v>
      </c>
      <c r="G1022" s="11" t="s">
        <v>16</v>
      </c>
      <c r="H1022" s="10" t="s">
        <v>66</v>
      </c>
      <c r="I1022" s="11" t="s">
        <v>38</v>
      </c>
      <c r="J1022" s="152">
        <v>0</v>
      </c>
      <c r="K1022" s="152">
        <v>718.93</v>
      </c>
      <c r="L1022" s="152">
        <v>0</v>
      </c>
      <c r="M1022" s="203">
        <f t="shared" si="143"/>
        <v>0</v>
      </c>
    </row>
    <row r="1023" spans="1:13" ht="75" x14ac:dyDescent="0.3">
      <c r="A1023" s="50" t="s">
        <v>321</v>
      </c>
      <c r="B1023" s="8" t="s">
        <v>230</v>
      </c>
      <c r="C1023" s="13" t="s">
        <v>21</v>
      </c>
      <c r="D1023" s="13">
        <v>13</v>
      </c>
      <c r="E1023" s="8" t="s">
        <v>253</v>
      </c>
      <c r="F1023" s="7" t="s">
        <v>17</v>
      </c>
      <c r="G1023" s="8" t="s">
        <v>16</v>
      </c>
      <c r="H1023" s="7" t="s">
        <v>18</v>
      </c>
      <c r="I1023" s="8" t="s">
        <v>19</v>
      </c>
      <c r="J1023" s="173">
        <f>J1026</f>
        <v>100</v>
      </c>
      <c r="K1023" s="173">
        <f>K1026</f>
        <v>0</v>
      </c>
      <c r="L1023" s="173">
        <f>L1026</f>
        <v>0</v>
      </c>
      <c r="M1023" s="202">
        <v>0</v>
      </c>
    </row>
    <row r="1024" spans="1:13" ht="75" x14ac:dyDescent="0.3">
      <c r="A1024" s="48" t="s">
        <v>479</v>
      </c>
      <c r="B1024" s="11" t="s">
        <v>230</v>
      </c>
      <c r="C1024" s="10" t="s">
        <v>21</v>
      </c>
      <c r="D1024" s="14">
        <v>13</v>
      </c>
      <c r="E1024" s="11" t="s">
        <v>253</v>
      </c>
      <c r="F1024" s="11" t="s">
        <v>26</v>
      </c>
      <c r="G1024" s="11" t="s">
        <v>16</v>
      </c>
      <c r="H1024" s="10" t="s">
        <v>18</v>
      </c>
      <c r="I1024" s="11" t="s">
        <v>19</v>
      </c>
      <c r="J1024" s="152">
        <f t="shared" ref="J1024:L1026" si="152">J1025</f>
        <v>100</v>
      </c>
      <c r="K1024" s="152">
        <f t="shared" si="152"/>
        <v>0</v>
      </c>
      <c r="L1024" s="152">
        <f t="shared" si="152"/>
        <v>0</v>
      </c>
      <c r="M1024" s="203">
        <v>0</v>
      </c>
    </row>
    <row r="1025" spans="1:13" ht="56.25" x14ac:dyDescent="0.3">
      <c r="A1025" s="48" t="s">
        <v>493</v>
      </c>
      <c r="B1025" s="11" t="s">
        <v>230</v>
      </c>
      <c r="C1025" s="10" t="s">
        <v>21</v>
      </c>
      <c r="D1025" s="14">
        <v>13</v>
      </c>
      <c r="E1025" s="11" t="s">
        <v>253</v>
      </c>
      <c r="F1025" s="11" t="s">
        <v>26</v>
      </c>
      <c r="G1025" s="11" t="s">
        <v>70</v>
      </c>
      <c r="H1025" s="10" t="s">
        <v>18</v>
      </c>
      <c r="I1025" s="11" t="s">
        <v>19</v>
      </c>
      <c r="J1025" s="152">
        <f t="shared" si="152"/>
        <v>100</v>
      </c>
      <c r="K1025" s="152">
        <f t="shared" si="152"/>
        <v>0</v>
      </c>
      <c r="L1025" s="152">
        <f t="shared" si="152"/>
        <v>0</v>
      </c>
      <c r="M1025" s="203">
        <v>0</v>
      </c>
    </row>
    <row r="1026" spans="1:13" ht="56.25" x14ac:dyDescent="0.3">
      <c r="A1026" s="48" t="s">
        <v>494</v>
      </c>
      <c r="B1026" s="11" t="s">
        <v>230</v>
      </c>
      <c r="C1026" s="10" t="s">
        <v>21</v>
      </c>
      <c r="D1026" s="14">
        <v>13</v>
      </c>
      <c r="E1026" s="11" t="s">
        <v>253</v>
      </c>
      <c r="F1026" s="11" t="s">
        <v>26</v>
      </c>
      <c r="G1026" s="11" t="s">
        <v>70</v>
      </c>
      <c r="H1026" s="10" t="s">
        <v>492</v>
      </c>
      <c r="I1026" s="11" t="s">
        <v>19</v>
      </c>
      <c r="J1026" s="152">
        <f t="shared" si="152"/>
        <v>100</v>
      </c>
      <c r="K1026" s="152">
        <f t="shared" si="152"/>
        <v>0</v>
      </c>
      <c r="L1026" s="152">
        <f t="shared" si="152"/>
        <v>0</v>
      </c>
      <c r="M1026" s="203">
        <v>0</v>
      </c>
    </row>
    <row r="1027" spans="1:13" ht="37.5" x14ac:dyDescent="0.3">
      <c r="A1027" s="33" t="s">
        <v>35</v>
      </c>
      <c r="B1027" s="11" t="s">
        <v>230</v>
      </c>
      <c r="C1027" s="10" t="s">
        <v>21</v>
      </c>
      <c r="D1027" s="14">
        <v>13</v>
      </c>
      <c r="E1027" s="11" t="s">
        <v>253</v>
      </c>
      <c r="F1027" s="11" t="s">
        <v>26</v>
      </c>
      <c r="G1027" s="11" t="s">
        <v>70</v>
      </c>
      <c r="H1027" s="10" t="s">
        <v>492</v>
      </c>
      <c r="I1027" s="11" t="s">
        <v>36</v>
      </c>
      <c r="J1027" s="152">
        <v>100</v>
      </c>
      <c r="K1027" s="152">
        <v>0</v>
      </c>
      <c r="L1027" s="201">
        <v>0</v>
      </c>
      <c r="M1027" s="203">
        <v>0</v>
      </c>
    </row>
    <row r="1028" spans="1:13" ht="56.25" x14ac:dyDescent="0.3">
      <c r="A1028" s="33" t="s">
        <v>922</v>
      </c>
      <c r="B1028" s="11" t="s">
        <v>230</v>
      </c>
      <c r="C1028" s="10" t="s">
        <v>21</v>
      </c>
      <c r="D1028" s="14">
        <v>13</v>
      </c>
      <c r="E1028" s="11" t="s">
        <v>88</v>
      </c>
      <c r="F1028" s="10" t="s">
        <v>17</v>
      </c>
      <c r="G1028" s="11" t="s">
        <v>16</v>
      </c>
      <c r="H1028" s="10" t="s">
        <v>18</v>
      </c>
      <c r="I1028" s="11" t="s">
        <v>19</v>
      </c>
      <c r="J1028" s="152">
        <f t="shared" ref="J1028:L1030" si="153">J1029</f>
        <v>0</v>
      </c>
      <c r="K1028" s="152">
        <f t="shared" si="153"/>
        <v>100</v>
      </c>
      <c r="L1028" s="152">
        <f t="shared" si="153"/>
        <v>20</v>
      </c>
      <c r="M1028" s="203">
        <f t="shared" si="143"/>
        <v>20</v>
      </c>
    </row>
    <row r="1029" spans="1:13" ht="56.25" x14ac:dyDescent="0.3">
      <c r="A1029" s="33" t="s">
        <v>921</v>
      </c>
      <c r="B1029" s="11" t="s">
        <v>230</v>
      </c>
      <c r="C1029" s="10" t="s">
        <v>21</v>
      </c>
      <c r="D1029" s="14">
        <v>13</v>
      </c>
      <c r="E1029" s="11" t="s">
        <v>88</v>
      </c>
      <c r="F1029" s="10" t="s">
        <v>17</v>
      </c>
      <c r="G1029" s="11" t="s">
        <v>21</v>
      </c>
      <c r="H1029" s="10" t="s">
        <v>18</v>
      </c>
      <c r="I1029" s="11" t="s">
        <v>19</v>
      </c>
      <c r="J1029" s="152">
        <f t="shared" si="153"/>
        <v>0</v>
      </c>
      <c r="K1029" s="152">
        <f t="shared" si="153"/>
        <v>100</v>
      </c>
      <c r="L1029" s="152">
        <f t="shared" si="153"/>
        <v>20</v>
      </c>
      <c r="M1029" s="203">
        <f t="shared" si="143"/>
        <v>20</v>
      </c>
    </row>
    <row r="1030" spans="1:13" ht="56.25" x14ac:dyDescent="0.3">
      <c r="A1030" s="33" t="s">
        <v>494</v>
      </c>
      <c r="B1030" s="11" t="s">
        <v>230</v>
      </c>
      <c r="C1030" s="10" t="s">
        <v>21</v>
      </c>
      <c r="D1030" s="14">
        <v>13</v>
      </c>
      <c r="E1030" s="11" t="s">
        <v>88</v>
      </c>
      <c r="F1030" s="10" t="s">
        <v>17</v>
      </c>
      <c r="G1030" s="11" t="s">
        <v>21</v>
      </c>
      <c r="H1030" s="10" t="s">
        <v>492</v>
      </c>
      <c r="I1030" s="11" t="s">
        <v>19</v>
      </c>
      <c r="J1030" s="152">
        <f t="shared" si="153"/>
        <v>0</v>
      </c>
      <c r="K1030" s="152">
        <f t="shared" si="153"/>
        <v>100</v>
      </c>
      <c r="L1030" s="152">
        <f t="shared" si="153"/>
        <v>20</v>
      </c>
      <c r="M1030" s="203">
        <f t="shared" si="143"/>
        <v>20</v>
      </c>
    </row>
    <row r="1031" spans="1:13" ht="37.5" x14ac:dyDescent="0.3">
      <c r="A1031" s="33" t="s">
        <v>35</v>
      </c>
      <c r="B1031" s="11" t="s">
        <v>230</v>
      </c>
      <c r="C1031" s="10" t="s">
        <v>21</v>
      </c>
      <c r="D1031" s="14">
        <v>13</v>
      </c>
      <c r="E1031" s="11" t="s">
        <v>88</v>
      </c>
      <c r="F1031" s="10" t="s">
        <v>17</v>
      </c>
      <c r="G1031" s="11" t="s">
        <v>21</v>
      </c>
      <c r="H1031" s="10" t="s">
        <v>492</v>
      </c>
      <c r="I1031" s="11" t="s">
        <v>36</v>
      </c>
      <c r="J1031" s="152">
        <v>0</v>
      </c>
      <c r="K1031" s="152">
        <v>100</v>
      </c>
      <c r="L1031" s="201">
        <v>20</v>
      </c>
      <c r="M1031" s="203">
        <f t="shared" si="143"/>
        <v>20</v>
      </c>
    </row>
    <row r="1032" spans="1:13" x14ac:dyDescent="0.3">
      <c r="A1032" s="44" t="s">
        <v>77</v>
      </c>
      <c r="B1032" s="8" t="s">
        <v>230</v>
      </c>
      <c r="C1032" s="7" t="s">
        <v>54</v>
      </c>
      <c r="D1032" s="7" t="s">
        <v>16</v>
      </c>
      <c r="E1032" s="13" t="s">
        <v>16</v>
      </c>
      <c r="F1032" s="8" t="s">
        <v>17</v>
      </c>
      <c r="G1032" s="8" t="s">
        <v>16</v>
      </c>
      <c r="H1032" s="7" t="s">
        <v>18</v>
      </c>
      <c r="I1032" s="8" t="s">
        <v>19</v>
      </c>
      <c r="J1032" s="173">
        <f t="shared" ref="J1032:L1034" si="154">J1033</f>
        <v>1303.3699999999999</v>
      </c>
      <c r="K1032" s="173">
        <f t="shared" si="154"/>
        <v>1914.35</v>
      </c>
      <c r="L1032" s="173">
        <f t="shared" si="154"/>
        <v>436.88</v>
      </c>
      <c r="M1032" s="202">
        <f t="shared" si="143"/>
        <v>22.821323164520596</v>
      </c>
    </row>
    <row r="1033" spans="1:13" x14ac:dyDescent="0.3">
      <c r="A1033" s="33" t="s">
        <v>78</v>
      </c>
      <c r="B1033" s="11" t="s">
        <v>230</v>
      </c>
      <c r="C1033" s="9" t="s">
        <v>47</v>
      </c>
      <c r="D1033" s="11" t="s">
        <v>100</v>
      </c>
      <c r="E1033" s="14" t="s">
        <v>16</v>
      </c>
      <c r="F1033" s="11" t="s">
        <v>17</v>
      </c>
      <c r="G1033" s="11" t="s">
        <v>16</v>
      </c>
      <c r="H1033" s="10" t="s">
        <v>18</v>
      </c>
      <c r="I1033" s="11" t="s">
        <v>19</v>
      </c>
      <c r="J1033" s="152">
        <f t="shared" si="154"/>
        <v>1303.3699999999999</v>
      </c>
      <c r="K1033" s="152">
        <f t="shared" si="154"/>
        <v>1914.35</v>
      </c>
      <c r="L1033" s="152">
        <f t="shared" si="154"/>
        <v>436.88</v>
      </c>
      <c r="M1033" s="203">
        <f t="shared" si="143"/>
        <v>22.821323164520596</v>
      </c>
    </row>
    <row r="1034" spans="1:13" ht="75" x14ac:dyDescent="0.3">
      <c r="A1034" s="42" t="s">
        <v>294</v>
      </c>
      <c r="B1034" s="11" t="s">
        <v>230</v>
      </c>
      <c r="C1034" s="9" t="s">
        <v>47</v>
      </c>
      <c r="D1034" s="11" t="s">
        <v>100</v>
      </c>
      <c r="E1034" s="14" t="s">
        <v>54</v>
      </c>
      <c r="F1034" s="11" t="s">
        <v>17</v>
      </c>
      <c r="G1034" s="11" t="s">
        <v>16</v>
      </c>
      <c r="H1034" s="10" t="s">
        <v>18</v>
      </c>
      <c r="I1034" s="11" t="s">
        <v>19</v>
      </c>
      <c r="J1034" s="152">
        <f t="shared" si="154"/>
        <v>1303.3699999999999</v>
      </c>
      <c r="K1034" s="152">
        <f t="shared" si="154"/>
        <v>1914.35</v>
      </c>
      <c r="L1034" s="152">
        <f t="shared" si="154"/>
        <v>436.88</v>
      </c>
      <c r="M1034" s="203">
        <f t="shared" si="143"/>
        <v>22.821323164520596</v>
      </c>
    </row>
    <row r="1035" spans="1:13" ht="37.5" x14ac:dyDescent="0.3">
      <c r="A1035" s="42" t="s">
        <v>263</v>
      </c>
      <c r="B1035" s="11" t="s">
        <v>230</v>
      </c>
      <c r="C1035" s="9" t="s">
        <v>47</v>
      </c>
      <c r="D1035" s="11" t="s">
        <v>100</v>
      </c>
      <c r="E1035" s="14" t="s">
        <v>54</v>
      </c>
      <c r="F1035" s="11" t="s">
        <v>9</v>
      </c>
      <c r="G1035" s="11" t="s">
        <v>16</v>
      </c>
      <c r="H1035" s="10" t="s">
        <v>18</v>
      </c>
      <c r="I1035" s="11" t="s">
        <v>19</v>
      </c>
      <c r="J1035" s="152">
        <f t="shared" ref="J1035:L1037" si="155">J1036</f>
        <v>1303.3699999999999</v>
      </c>
      <c r="K1035" s="152">
        <f t="shared" si="155"/>
        <v>1914.35</v>
      </c>
      <c r="L1035" s="152">
        <f t="shared" si="155"/>
        <v>436.88</v>
      </c>
      <c r="M1035" s="203">
        <f t="shared" si="143"/>
        <v>22.821323164520596</v>
      </c>
    </row>
    <row r="1036" spans="1:13" ht="37.5" x14ac:dyDescent="0.3">
      <c r="A1036" s="42" t="s">
        <v>315</v>
      </c>
      <c r="B1036" s="11" t="s">
        <v>230</v>
      </c>
      <c r="C1036" s="9" t="s">
        <v>47</v>
      </c>
      <c r="D1036" s="11" t="s">
        <v>100</v>
      </c>
      <c r="E1036" s="14" t="s">
        <v>54</v>
      </c>
      <c r="F1036" s="11" t="s">
        <v>9</v>
      </c>
      <c r="G1036" s="11" t="s">
        <v>21</v>
      </c>
      <c r="H1036" s="10" t="s">
        <v>18</v>
      </c>
      <c r="I1036" s="11" t="s">
        <v>19</v>
      </c>
      <c r="J1036" s="152">
        <f t="shared" si="155"/>
        <v>1303.3699999999999</v>
      </c>
      <c r="K1036" s="152">
        <f t="shared" si="155"/>
        <v>1914.35</v>
      </c>
      <c r="L1036" s="152">
        <f t="shared" si="155"/>
        <v>436.88</v>
      </c>
      <c r="M1036" s="203">
        <f t="shared" si="143"/>
        <v>22.821323164520596</v>
      </c>
    </row>
    <row r="1037" spans="1:13" x14ac:dyDescent="0.3">
      <c r="A1037" s="33" t="s">
        <v>295</v>
      </c>
      <c r="B1037" s="11" t="s">
        <v>230</v>
      </c>
      <c r="C1037" s="9" t="s">
        <v>47</v>
      </c>
      <c r="D1037" s="11" t="s">
        <v>100</v>
      </c>
      <c r="E1037" s="14" t="s">
        <v>54</v>
      </c>
      <c r="F1037" s="11" t="s">
        <v>9</v>
      </c>
      <c r="G1037" s="11" t="s">
        <v>21</v>
      </c>
      <c r="H1037" s="10" t="s">
        <v>238</v>
      </c>
      <c r="I1037" s="11" t="s">
        <v>19</v>
      </c>
      <c r="J1037" s="152">
        <f t="shared" si="155"/>
        <v>1303.3699999999999</v>
      </c>
      <c r="K1037" s="152">
        <f t="shared" si="155"/>
        <v>1914.35</v>
      </c>
      <c r="L1037" s="152">
        <f t="shared" si="155"/>
        <v>436.88</v>
      </c>
      <c r="M1037" s="203">
        <f t="shared" si="143"/>
        <v>22.821323164520596</v>
      </c>
    </row>
    <row r="1038" spans="1:13" ht="37.5" x14ac:dyDescent="0.3">
      <c r="A1038" s="33" t="s">
        <v>35</v>
      </c>
      <c r="B1038" s="11" t="s">
        <v>230</v>
      </c>
      <c r="C1038" s="10" t="s">
        <v>54</v>
      </c>
      <c r="D1038" s="11" t="s">
        <v>100</v>
      </c>
      <c r="E1038" s="14" t="s">
        <v>54</v>
      </c>
      <c r="F1038" s="11" t="s">
        <v>9</v>
      </c>
      <c r="G1038" s="11" t="s">
        <v>21</v>
      </c>
      <c r="H1038" s="10" t="s">
        <v>238</v>
      </c>
      <c r="I1038" s="11" t="s">
        <v>36</v>
      </c>
      <c r="J1038" s="152">
        <v>1303.3699999999999</v>
      </c>
      <c r="K1038" s="152">
        <v>1914.35</v>
      </c>
      <c r="L1038" s="152">
        <v>436.88</v>
      </c>
      <c r="M1038" s="203">
        <f t="shared" si="143"/>
        <v>22.821323164520596</v>
      </c>
    </row>
    <row r="1039" spans="1:13" x14ac:dyDescent="0.3">
      <c r="A1039" s="34" t="s">
        <v>89</v>
      </c>
      <c r="B1039" s="8" t="s">
        <v>230</v>
      </c>
      <c r="C1039" s="7" t="s">
        <v>70</v>
      </c>
      <c r="D1039" s="7" t="s">
        <v>16</v>
      </c>
      <c r="E1039" s="8" t="s">
        <v>16</v>
      </c>
      <c r="F1039" s="8" t="s">
        <v>17</v>
      </c>
      <c r="G1039" s="8" t="s">
        <v>16</v>
      </c>
      <c r="H1039" s="7" t="s">
        <v>18</v>
      </c>
      <c r="I1039" s="8" t="s">
        <v>19</v>
      </c>
      <c r="J1039" s="173">
        <f>J1040+J1047</f>
        <v>9455.24</v>
      </c>
      <c r="K1039" s="173">
        <f>K1040+K1047</f>
        <v>10594.099999999999</v>
      </c>
      <c r="L1039" s="173">
        <f>L1040+L1047</f>
        <v>417.56</v>
      </c>
      <c r="M1039" s="202">
        <f t="shared" si="143"/>
        <v>3.9414391028968958</v>
      </c>
    </row>
    <row r="1040" spans="1:13" x14ac:dyDescent="0.3">
      <c r="A1040" s="33" t="s">
        <v>215</v>
      </c>
      <c r="B1040" s="11" t="s">
        <v>230</v>
      </c>
      <c r="C1040" s="10" t="s">
        <v>70</v>
      </c>
      <c r="D1040" s="10" t="s">
        <v>44</v>
      </c>
      <c r="E1040" s="11" t="s">
        <v>16</v>
      </c>
      <c r="F1040" s="11" t="s">
        <v>17</v>
      </c>
      <c r="G1040" s="11" t="s">
        <v>16</v>
      </c>
      <c r="H1040" s="10" t="s">
        <v>18</v>
      </c>
      <c r="I1040" s="11" t="s">
        <v>19</v>
      </c>
      <c r="J1040" s="152">
        <f t="shared" ref="J1040:L1043" si="156">J1041</f>
        <v>404</v>
      </c>
      <c r="K1040" s="152">
        <f t="shared" si="156"/>
        <v>404</v>
      </c>
      <c r="L1040" s="152">
        <f t="shared" si="156"/>
        <v>14.57</v>
      </c>
      <c r="M1040" s="203">
        <f t="shared" si="143"/>
        <v>3.6064356435643563</v>
      </c>
    </row>
    <row r="1041" spans="1:13" ht="75" x14ac:dyDescent="0.3">
      <c r="A1041" s="33" t="s">
        <v>275</v>
      </c>
      <c r="B1041" s="11" t="s">
        <v>230</v>
      </c>
      <c r="C1041" s="10" t="s">
        <v>70</v>
      </c>
      <c r="D1041" s="10" t="s">
        <v>44</v>
      </c>
      <c r="E1041" s="11" t="s">
        <v>55</v>
      </c>
      <c r="F1041" s="11" t="s">
        <v>17</v>
      </c>
      <c r="G1041" s="11" t="s">
        <v>16</v>
      </c>
      <c r="H1041" s="10" t="s">
        <v>18</v>
      </c>
      <c r="I1041" s="11" t="s">
        <v>19</v>
      </c>
      <c r="J1041" s="152">
        <f t="shared" si="156"/>
        <v>404</v>
      </c>
      <c r="K1041" s="152">
        <f t="shared" si="156"/>
        <v>404</v>
      </c>
      <c r="L1041" s="152">
        <f t="shared" si="156"/>
        <v>14.57</v>
      </c>
      <c r="M1041" s="203">
        <f t="shared" si="143"/>
        <v>3.6064356435643563</v>
      </c>
    </row>
    <row r="1042" spans="1:13" ht="56.25" x14ac:dyDescent="0.3">
      <c r="A1042" s="33" t="s">
        <v>272</v>
      </c>
      <c r="B1042" s="11" t="s">
        <v>230</v>
      </c>
      <c r="C1042" s="10" t="s">
        <v>70</v>
      </c>
      <c r="D1042" s="10" t="s">
        <v>44</v>
      </c>
      <c r="E1042" s="11" t="s">
        <v>55</v>
      </c>
      <c r="F1042" s="11" t="s">
        <v>26</v>
      </c>
      <c r="G1042" s="11" t="s">
        <v>16</v>
      </c>
      <c r="H1042" s="10" t="s">
        <v>18</v>
      </c>
      <c r="I1042" s="11" t="s">
        <v>19</v>
      </c>
      <c r="J1042" s="152">
        <f t="shared" si="156"/>
        <v>404</v>
      </c>
      <c r="K1042" s="152">
        <f t="shared" si="156"/>
        <v>404</v>
      </c>
      <c r="L1042" s="152">
        <f t="shared" si="156"/>
        <v>14.57</v>
      </c>
      <c r="M1042" s="203">
        <f t="shared" si="143"/>
        <v>3.6064356435643563</v>
      </c>
    </row>
    <row r="1043" spans="1:13" ht="37.5" x14ac:dyDescent="0.3">
      <c r="A1043" s="33" t="s">
        <v>282</v>
      </c>
      <c r="B1043" s="11" t="s">
        <v>230</v>
      </c>
      <c r="C1043" s="10" t="s">
        <v>70</v>
      </c>
      <c r="D1043" s="10" t="s">
        <v>44</v>
      </c>
      <c r="E1043" s="11" t="s">
        <v>55</v>
      </c>
      <c r="F1043" s="11" t="s">
        <v>26</v>
      </c>
      <c r="G1043" s="11" t="s">
        <v>21</v>
      </c>
      <c r="H1043" s="10" t="s">
        <v>18</v>
      </c>
      <c r="I1043" s="11" t="s">
        <v>19</v>
      </c>
      <c r="J1043" s="152">
        <f t="shared" si="156"/>
        <v>404</v>
      </c>
      <c r="K1043" s="152">
        <f t="shared" si="156"/>
        <v>404</v>
      </c>
      <c r="L1043" s="152">
        <f t="shared" si="156"/>
        <v>14.57</v>
      </c>
      <c r="M1043" s="203">
        <f t="shared" si="143"/>
        <v>3.6064356435643563</v>
      </c>
    </row>
    <row r="1044" spans="1:13" x14ac:dyDescent="0.3">
      <c r="A1044" s="33" t="s">
        <v>344</v>
      </c>
      <c r="B1044" s="11" t="s">
        <v>230</v>
      </c>
      <c r="C1044" s="10" t="s">
        <v>70</v>
      </c>
      <c r="D1044" s="10" t="s">
        <v>44</v>
      </c>
      <c r="E1044" s="11" t="s">
        <v>55</v>
      </c>
      <c r="F1044" s="11" t="s">
        <v>26</v>
      </c>
      <c r="G1044" s="11" t="s">
        <v>21</v>
      </c>
      <c r="H1044" s="10" t="s">
        <v>274</v>
      </c>
      <c r="I1044" s="11" t="s">
        <v>19</v>
      </c>
      <c r="J1044" s="152">
        <f>J1045+J1046</f>
        <v>404</v>
      </c>
      <c r="K1044" s="152">
        <f>K1045+K1046</f>
        <v>404</v>
      </c>
      <c r="L1044" s="152">
        <f>L1045+L1046</f>
        <v>14.57</v>
      </c>
      <c r="M1044" s="203">
        <f t="shared" si="143"/>
        <v>3.6064356435643563</v>
      </c>
    </row>
    <row r="1045" spans="1:13" ht="37.5" x14ac:dyDescent="0.3">
      <c r="A1045" s="33" t="s">
        <v>35</v>
      </c>
      <c r="B1045" s="11" t="s">
        <v>230</v>
      </c>
      <c r="C1045" s="10" t="s">
        <v>70</v>
      </c>
      <c r="D1045" s="10" t="s">
        <v>44</v>
      </c>
      <c r="E1045" s="11" t="s">
        <v>55</v>
      </c>
      <c r="F1045" s="11" t="s">
        <v>26</v>
      </c>
      <c r="G1045" s="11" t="s">
        <v>21</v>
      </c>
      <c r="H1045" s="10" t="s">
        <v>274</v>
      </c>
      <c r="I1045" s="11" t="s">
        <v>36</v>
      </c>
      <c r="J1045" s="152">
        <v>120</v>
      </c>
      <c r="K1045" s="152">
        <v>120</v>
      </c>
      <c r="L1045" s="152">
        <v>14.57</v>
      </c>
      <c r="M1045" s="203">
        <f t="shared" ref="M1045:M1089" si="157">L1045/K1045*100</f>
        <v>12.141666666666667</v>
      </c>
    </row>
    <row r="1046" spans="1:13" x14ac:dyDescent="0.3">
      <c r="A1046" s="48" t="s">
        <v>37</v>
      </c>
      <c r="B1046" s="11" t="s">
        <v>230</v>
      </c>
      <c r="C1046" s="10" t="s">
        <v>70</v>
      </c>
      <c r="D1046" s="10" t="s">
        <v>44</v>
      </c>
      <c r="E1046" s="11" t="s">
        <v>55</v>
      </c>
      <c r="F1046" s="11" t="s">
        <v>26</v>
      </c>
      <c r="G1046" s="11" t="s">
        <v>21</v>
      </c>
      <c r="H1046" s="10" t="s">
        <v>274</v>
      </c>
      <c r="I1046" s="11" t="s">
        <v>38</v>
      </c>
      <c r="J1046" s="152">
        <v>284</v>
      </c>
      <c r="K1046" s="152">
        <v>284</v>
      </c>
      <c r="L1046" s="152">
        <v>0</v>
      </c>
      <c r="M1046" s="203">
        <f t="shared" si="157"/>
        <v>0</v>
      </c>
    </row>
    <row r="1047" spans="1:13" x14ac:dyDescent="0.3">
      <c r="A1047" s="34" t="s">
        <v>231</v>
      </c>
      <c r="B1047" s="8" t="s">
        <v>230</v>
      </c>
      <c r="C1047" s="7" t="s">
        <v>70</v>
      </c>
      <c r="D1047" s="7" t="s">
        <v>24</v>
      </c>
      <c r="E1047" s="8" t="s">
        <v>16</v>
      </c>
      <c r="F1047" s="7" t="s">
        <v>17</v>
      </c>
      <c r="G1047" s="8" t="s">
        <v>16</v>
      </c>
      <c r="H1047" s="7" t="s">
        <v>18</v>
      </c>
      <c r="I1047" s="8" t="s">
        <v>19</v>
      </c>
      <c r="J1047" s="173">
        <f>J1048</f>
        <v>9051.24</v>
      </c>
      <c r="K1047" s="173">
        <f>K1048</f>
        <v>10190.099999999999</v>
      </c>
      <c r="L1047" s="173">
        <f>L1048</f>
        <v>402.99</v>
      </c>
      <c r="M1047" s="202">
        <f t="shared" si="157"/>
        <v>3.9547207583831372</v>
      </c>
    </row>
    <row r="1048" spans="1:13" ht="75" x14ac:dyDescent="0.3">
      <c r="A1048" s="33" t="s">
        <v>275</v>
      </c>
      <c r="B1048" s="11" t="s">
        <v>230</v>
      </c>
      <c r="C1048" s="10" t="s">
        <v>70</v>
      </c>
      <c r="D1048" s="10" t="s">
        <v>24</v>
      </c>
      <c r="E1048" s="11" t="s">
        <v>55</v>
      </c>
      <c r="F1048" s="11" t="s">
        <v>17</v>
      </c>
      <c r="G1048" s="11" t="s">
        <v>16</v>
      </c>
      <c r="H1048" s="10" t="s">
        <v>18</v>
      </c>
      <c r="I1048" s="11" t="s">
        <v>19</v>
      </c>
      <c r="J1048" s="152">
        <f>J1049+J1069</f>
        <v>9051.24</v>
      </c>
      <c r="K1048" s="152">
        <f>K1049+K1069</f>
        <v>10190.099999999999</v>
      </c>
      <c r="L1048" s="152">
        <f>L1049+L1069</f>
        <v>402.99</v>
      </c>
      <c r="M1048" s="203">
        <f t="shared" si="157"/>
        <v>3.9547207583831372</v>
      </c>
    </row>
    <row r="1049" spans="1:13" ht="56.25" x14ac:dyDescent="0.3">
      <c r="A1049" s="33" t="s">
        <v>285</v>
      </c>
      <c r="B1049" s="11" t="s">
        <v>230</v>
      </c>
      <c r="C1049" s="10" t="s">
        <v>70</v>
      </c>
      <c r="D1049" s="10" t="s">
        <v>24</v>
      </c>
      <c r="E1049" s="11" t="s">
        <v>55</v>
      </c>
      <c r="F1049" s="11" t="s">
        <v>85</v>
      </c>
      <c r="G1049" s="11" t="s">
        <v>16</v>
      </c>
      <c r="H1049" s="10" t="s">
        <v>18</v>
      </c>
      <c r="I1049" s="11" t="s">
        <v>19</v>
      </c>
      <c r="J1049" s="152">
        <f>J1066+J1053+J1050</f>
        <v>7957.19</v>
      </c>
      <c r="K1049" s="152">
        <f>K1066+K1053+K1050</f>
        <v>9057.1899999999987</v>
      </c>
      <c r="L1049" s="152">
        <f>L1066+L1053+L1050</f>
        <v>29.93</v>
      </c>
      <c r="M1049" s="203">
        <f t="shared" si="157"/>
        <v>0.33045569321169155</v>
      </c>
    </row>
    <row r="1050" spans="1:13" x14ac:dyDescent="0.3">
      <c r="A1050" s="33" t="s">
        <v>245</v>
      </c>
      <c r="B1050" s="11" t="s">
        <v>230</v>
      </c>
      <c r="C1050" s="10" t="s">
        <v>70</v>
      </c>
      <c r="D1050" s="10" t="s">
        <v>24</v>
      </c>
      <c r="E1050" s="11" t="s">
        <v>55</v>
      </c>
      <c r="F1050" s="11" t="s">
        <v>85</v>
      </c>
      <c r="G1050" s="11" t="s">
        <v>54</v>
      </c>
      <c r="H1050" s="10" t="s">
        <v>18</v>
      </c>
      <c r="I1050" s="11" t="s">
        <v>19</v>
      </c>
      <c r="J1050" s="152">
        <f t="shared" ref="J1050:L1051" si="158">J1051</f>
        <v>0</v>
      </c>
      <c r="K1050" s="152">
        <f t="shared" si="158"/>
        <v>1100</v>
      </c>
      <c r="L1050" s="152">
        <f t="shared" si="158"/>
        <v>0</v>
      </c>
      <c r="M1050" s="203">
        <f t="shared" si="157"/>
        <v>0</v>
      </c>
    </row>
    <row r="1051" spans="1:13" x14ac:dyDescent="0.3">
      <c r="A1051" s="33" t="s">
        <v>220</v>
      </c>
      <c r="B1051" s="11" t="s">
        <v>230</v>
      </c>
      <c r="C1051" s="10" t="s">
        <v>70</v>
      </c>
      <c r="D1051" s="10" t="s">
        <v>24</v>
      </c>
      <c r="E1051" s="11" t="s">
        <v>55</v>
      </c>
      <c r="F1051" s="11" t="s">
        <v>85</v>
      </c>
      <c r="G1051" s="11" t="s">
        <v>54</v>
      </c>
      <c r="H1051" s="10" t="s">
        <v>221</v>
      </c>
      <c r="I1051" s="11" t="s">
        <v>19</v>
      </c>
      <c r="J1051" s="152">
        <f t="shared" si="158"/>
        <v>0</v>
      </c>
      <c r="K1051" s="152">
        <f t="shared" si="158"/>
        <v>1100</v>
      </c>
      <c r="L1051" s="152">
        <f t="shared" si="158"/>
        <v>0</v>
      </c>
      <c r="M1051" s="203">
        <f t="shared" si="157"/>
        <v>0</v>
      </c>
    </row>
    <row r="1052" spans="1:13" ht="37.5" x14ac:dyDescent="0.3">
      <c r="A1052" s="33" t="s">
        <v>35</v>
      </c>
      <c r="B1052" s="11" t="s">
        <v>230</v>
      </c>
      <c r="C1052" s="10" t="s">
        <v>70</v>
      </c>
      <c r="D1052" s="10" t="s">
        <v>24</v>
      </c>
      <c r="E1052" s="11" t="s">
        <v>55</v>
      </c>
      <c r="F1052" s="11" t="s">
        <v>85</v>
      </c>
      <c r="G1052" s="11" t="s">
        <v>54</v>
      </c>
      <c r="H1052" s="10" t="s">
        <v>221</v>
      </c>
      <c r="I1052" s="11" t="s">
        <v>36</v>
      </c>
      <c r="J1052" s="201">
        <v>0</v>
      </c>
      <c r="K1052" s="152">
        <v>1100</v>
      </c>
      <c r="L1052" s="152">
        <v>0</v>
      </c>
      <c r="M1052" s="203">
        <f t="shared" si="157"/>
        <v>0</v>
      </c>
    </row>
    <row r="1053" spans="1:13" x14ac:dyDescent="0.3">
      <c r="A1053" s="33" t="s">
        <v>425</v>
      </c>
      <c r="B1053" s="11" t="s">
        <v>230</v>
      </c>
      <c r="C1053" s="10" t="s">
        <v>70</v>
      </c>
      <c r="D1053" s="10" t="s">
        <v>24</v>
      </c>
      <c r="E1053" s="11" t="s">
        <v>55</v>
      </c>
      <c r="F1053" s="11" t="s">
        <v>85</v>
      </c>
      <c r="G1053" s="11" t="s">
        <v>70</v>
      </c>
      <c r="H1053" s="10" t="s">
        <v>18</v>
      </c>
      <c r="I1053" s="11" t="s">
        <v>19</v>
      </c>
      <c r="J1053" s="152">
        <f>J1054+J1056+J1058+J1060+J1062+J1064</f>
        <v>7432.04</v>
      </c>
      <c r="K1053" s="152">
        <f>K1054+K1056+K1058+K1060+K1062+K1064</f>
        <v>7432.04</v>
      </c>
      <c r="L1053" s="152">
        <f>L1054+L1056+L1058+L1060+L1062+L1064</f>
        <v>0</v>
      </c>
      <c r="M1053" s="203">
        <f t="shared" si="157"/>
        <v>0</v>
      </c>
    </row>
    <row r="1054" spans="1:13" ht="75" x14ac:dyDescent="0.3">
      <c r="A1054" s="58" t="s">
        <v>528</v>
      </c>
      <c r="B1054" s="11" t="s">
        <v>230</v>
      </c>
      <c r="C1054" s="10" t="s">
        <v>70</v>
      </c>
      <c r="D1054" s="10" t="s">
        <v>24</v>
      </c>
      <c r="E1054" s="11" t="s">
        <v>55</v>
      </c>
      <c r="F1054" s="11" t="s">
        <v>85</v>
      </c>
      <c r="G1054" s="11" t="s">
        <v>70</v>
      </c>
      <c r="H1054" s="10" t="s">
        <v>468</v>
      </c>
      <c r="I1054" s="11" t="s">
        <v>19</v>
      </c>
      <c r="J1054" s="152">
        <f>J1055</f>
        <v>2328.25</v>
      </c>
      <c r="K1054" s="152">
        <f>K1055</f>
        <v>2328.25</v>
      </c>
      <c r="L1054" s="152">
        <f>L1055</f>
        <v>0</v>
      </c>
      <c r="M1054" s="203">
        <f t="shared" si="157"/>
        <v>0</v>
      </c>
    </row>
    <row r="1055" spans="1:13" ht="37.5" x14ac:dyDescent="0.3">
      <c r="A1055" s="33" t="s">
        <v>35</v>
      </c>
      <c r="B1055" s="11" t="s">
        <v>230</v>
      </c>
      <c r="C1055" s="10" t="s">
        <v>70</v>
      </c>
      <c r="D1055" s="10" t="s">
        <v>24</v>
      </c>
      <c r="E1055" s="11" t="s">
        <v>55</v>
      </c>
      <c r="F1055" s="11" t="s">
        <v>85</v>
      </c>
      <c r="G1055" s="11" t="s">
        <v>70</v>
      </c>
      <c r="H1055" s="10" t="s">
        <v>468</v>
      </c>
      <c r="I1055" s="11" t="s">
        <v>36</v>
      </c>
      <c r="J1055" s="152">
        <v>2328.25</v>
      </c>
      <c r="K1055" s="152">
        <v>2328.25</v>
      </c>
      <c r="L1055" s="152">
        <v>0</v>
      </c>
      <c r="M1055" s="203">
        <f t="shared" si="157"/>
        <v>0</v>
      </c>
    </row>
    <row r="1056" spans="1:13" ht="75" x14ac:dyDescent="0.3">
      <c r="A1056" s="58" t="s">
        <v>529</v>
      </c>
      <c r="B1056" s="11" t="s">
        <v>230</v>
      </c>
      <c r="C1056" s="10" t="s">
        <v>70</v>
      </c>
      <c r="D1056" s="10" t="s">
        <v>24</v>
      </c>
      <c r="E1056" s="11" t="s">
        <v>55</v>
      </c>
      <c r="F1056" s="11" t="s">
        <v>85</v>
      </c>
      <c r="G1056" s="11" t="s">
        <v>70</v>
      </c>
      <c r="H1056" s="10" t="s">
        <v>469</v>
      </c>
      <c r="I1056" s="11" t="s">
        <v>19</v>
      </c>
      <c r="J1056" s="152">
        <f>J1057</f>
        <v>433.18</v>
      </c>
      <c r="K1056" s="152">
        <f>K1057</f>
        <v>433.18</v>
      </c>
      <c r="L1056" s="152">
        <f>L1057</f>
        <v>0</v>
      </c>
      <c r="M1056" s="203">
        <f t="shared" si="157"/>
        <v>0</v>
      </c>
    </row>
    <row r="1057" spans="1:13" ht="37.5" x14ac:dyDescent="0.3">
      <c r="A1057" s="33" t="s">
        <v>35</v>
      </c>
      <c r="B1057" s="11" t="s">
        <v>230</v>
      </c>
      <c r="C1057" s="10" t="s">
        <v>70</v>
      </c>
      <c r="D1057" s="10" t="s">
        <v>24</v>
      </c>
      <c r="E1057" s="11" t="s">
        <v>55</v>
      </c>
      <c r="F1057" s="11" t="s">
        <v>85</v>
      </c>
      <c r="G1057" s="11" t="s">
        <v>70</v>
      </c>
      <c r="H1057" s="10" t="s">
        <v>469</v>
      </c>
      <c r="I1057" s="11" t="s">
        <v>36</v>
      </c>
      <c r="J1057" s="152">
        <v>433.18</v>
      </c>
      <c r="K1057" s="152">
        <v>433.18</v>
      </c>
      <c r="L1057" s="152">
        <v>0</v>
      </c>
      <c r="M1057" s="203">
        <f t="shared" si="157"/>
        <v>0</v>
      </c>
    </row>
    <row r="1058" spans="1:13" ht="75" x14ac:dyDescent="0.3">
      <c r="A1058" s="58" t="s">
        <v>428</v>
      </c>
      <c r="B1058" s="11" t="s">
        <v>230</v>
      </c>
      <c r="C1058" s="10" t="s">
        <v>70</v>
      </c>
      <c r="D1058" s="10" t="s">
        <v>24</v>
      </c>
      <c r="E1058" s="11" t="s">
        <v>55</v>
      </c>
      <c r="F1058" s="11" t="s">
        <v>85</v>
      </c>
      <c r="G1058" s="11" t="s">
        <v>70</v>
      </c>
      <c r="H1058" s="10" t="s">
        <v>471</v>
      </c>
      <c r="I1058" s="11" t="s">
        <v>19</v>
      </c>
      <c r="J1058" s="152">
        <f>J1059</f>
        <v>2180.29</v>
      </c>
      <c r="K1058" s="152">
        <f>K1059</f>
        <v>2180.29</v>
      </c>
      <c r="L1058" s="152">
        <f>L1059</f>
        <v>0</v>
      </c>
      <c r="M1058" s="203">
        <f t="shared" si="157"/>
        <v>0</v>
      </c>
    </row>
    <row r="1059" spans="1:13" ht="37.5" x14ac:dyDescent="0.3">
      <c r="A1059" s="33" t="s">
        <v>35</v>
      </c>
      <c r="B1059" s="11" t="s">
        <v>230</v>
      </c>
      <c r="C1059" s="10" t="s">
        <v>70</v>
      </c>
      <c r="D1059" s="10" t="s">
        <v>24</v>
      </c>
      <c r="E1059" s="11" t="s">
        <v>55</v>
      </c>
      <c r="F1059" s="11" t="s">
        <v>85</v>
      </c>
      <c r="G1059" s="11" t="s">
        <v>70</v>
      </c>
      <c r="H1059" s="10" t="s">
        <v>471</v>
      </c>
      <c r="I1059" s="11" t="s">
        <v>36</v>
      </c>
      <c r="J1059" s="152">
        <v>2180.29</v>
      </c>
      <c r="K1059" s="152">
        <v>2180.29</v>
      </c>
      <c r="L1059" s="152">
        <v>0</v>
      </c>
      <c r="M1059" s="203">
        <f t="shared" si="157"/>
        <v>0</v>
      </c>
    </row>
    <row r="1060" spans="1:13" ht="93.75" x14ac:dyDescent="0.3">
      <c r="A1060" s="58" t="s">
        <v>429</v>
      </c>
      <c r="B1060" s="11" t="s">
        <v>230</v>
      </c>
      <c r="C1060" s="10" t="s">
        <v>70</v>
      </c>
      <c r="D1060" s="10" t="s">
        <v>24</v>
      </c>
      <c r="E1060" s="11" t="s">
        <v>55</v>
      </c>
      <c r="F1060" s="11" t="s">
        <v>85</v>
      </c>
      <c r="G1060" s="11" t="s">
        <v>70</v>
      </c>
      <c r="H1060" s="10" t="s">
        <v>470</v>
      </c>
      <c r="I1060" s="11" t="s">
        <v>19</v>
      </c>
      <c r="J1060" s="152">
        <f>J1061</f>
        <v>199.55</v>
      </c>
      <c r="K1060" s="152">
        <f>K1061</f>
        <v>199.55</v>
      </c>
      <c r="L1060" s="152">
        <f>L1061</f>
        <v>0</v>
      </c>
      <c r="M1060" s="203">
        <f t="shared" si="157"/>
        <v>0</v>
      </c>
    </row>
    <row r="1061" spans="1:13" ht="37.5" x14ac:dyDescent="0.3">
      <c r="A1061" s="33" t="s">
        <v>35</v>
      </c>
      <c r="B1061" s="11" t="s">
        <v>230</v>
      </c>
      <c r="C1061" s="10" t="s">
        <v>70</v>
      </c>
      <c r="D1061" s="10" t="s">
        <v>24</v>
      </c>
      <c r="E1061" s="11" t="s">
        <v>55</v>
      </c>
      <c r="F1061" s="11" t="s">
        <v>85</v>
      </c>
      <c r="G1061" s="11" t="s">
        <v>70</v>
      </c>
      <c r="H1061" s="10" t="s">
        <v>470</v>
      </c>
      <c r="I1061" s="11" t="s">
        <v>36</v>
      </c>
      <c r="J1061" s="152">
        <v>199.55</v>
      </c>
      <c r="K1061" s="152">
        <v>199.55</v>
      </c>
      <c r="L1061" s="152">
        <v>0</v>
      </c>
      <c r="M1061" s="203">
        <f t="shared" si="157"/>
        <v>0</v>
      </c>
    </row>
    <row r="1062" spans="1:13" ht="93.75" x14ac:dyDescent="0.3">
      <c r="A1062" s="58" t="s">
        <v>431</v>
      </c>
      <c r="B1062" s="11" t="s">
        <v>230</v>
      </c>
      <c r="C1062" s="10" t="s">
        <v>70</v>
      </c>
      <c r="D1062" s="10" t="s">
        <v>24</v>
      </c>
      <c r="E1062" s="11" t="s">
        <v>55</v>
      </c>
      <c r="F1062" s="11" t="s">
        <v>85</v>
      </c>
      <c r="G1062" s="11" t="s">
        <v>70</v>
      </c>
      <c r="H1062" s="10" t="s">
        <v>472</v>
      </c>
      <c r="I1062" s="11" t="s">
        <v>19</v>
      </c>
      <c r="J1062" s="152">
        <f>J1063</f>
        <v>2194.17</v>
      </c>
      <c r="K1062" s="152">
        <f>K1063</f>
        <v>2194.17</v>
      </c>
      <c r="L1062" s="152">
        <f>L1063</f>
        <v>0</v>
      </c>
      <c r="M1062" s="203">
        <f t="shared" si="157"/>
        <v>0</v>
      </c>
    </row>
    <row r="1063" spans="1:13" ht="37.5" x14ac:dyDescent="0.3">
      <c r="A1063" s="33" t="s">
        <v>35</v>
      </c>
      <c r="B1063" s="11" t="s">
        <v>230</v>
      </c>
      <c r="C1063" s="10" t="s">
        <v>70</v>
      </c>
      <c r="D1063" s="10" t="s">
        <v>24</v>
      </c>
      <c r="E1063" s="11" t="s">
        <v>55</v>
      </c>
      <c r="F1063" s="11" t="s">
        <v>85</v>
      </c>
      <c r="G1063" s="11" t="s">
        <v>70</v>
      </c>
      <c r="H1063" s="10" t="s">
        <v>472</v>
      </c>
      <c r="I1063" s="11" t="s">
        <v>36</v>
      </c>
      <c r="J1063" s="152">
        <v>2194.17</v>
      </c>
      <c r="K1063" s="152">
        <v>2194.17</v>
      </c>
      <c r="L1063" s="152">
        <v>0</v>
      </c>
      <c r="M1063" s="203">
        <f t="shared" si="157"/>
        <v>0</v>
      </c>
    </row>
    <row r="1064" spans="1:13" ht="112.5" x14ac:dyDescent="0.3">
      <c r="A1064" s="58" t="s">
        <v>430</v>
      </c>
      <c r="B1064" s="11" t="s">
        <v>230</v>
      </c>
      <c r="C1064" s="10" t="s">
        <v>70</v>
      </c>
      <c r="D1064" s="10" t="s">
        <v>24</v>
      </c>
      <c r="E1064" s="11" t="s">
        <v>55</v>
      </c>
      <c r="F1064" s="11" t="s">
        <v>85</v>
      </c>
      <c r="G1064" s="11" t="s">
        <v>70</v>
      </c>
      <c r="H1064" s="10" t="s">
        <v>473</v>
      </c>
      <c r="I1064" s="11" t="s">
        <v>19</v>
      </c>
      <c r="J1064" s="152">
        <f>J1065</f>
        <v>96.6</v>
      </c>
      <c r="K1064" s="152">
        <f>K1065</f>
        <v>96.6</v>
      </c>
      <c r="L1064" s="152">
        <f>L1065</f>
        <v>0</v>
      </c>
      <c r="M1064" s="203">
        <f t="shared" si="157"/>
        <v>0</v>
      </c>
    </row>
    <row r="1065" spans="1:13" ht="37.5" x14ac:dyDescent="0.3">
      <c r="A1065" s="33" t="s">
        <v>35</v>
      </c>
      <c r="B1065" s="11" t="s">
        <v>230</v>
      </c>
      <c r="C1065" s="10" t="s">
        <v>70</v>
      </c>
      <c r="D1065" s="10" t="s">
        <v>24</v>
      </c>
      <c r="E1065" s="11" t="s">
        <v>55</v>
      </c>
      <c r="F1065" s="11" t="s">
        <v>85</v>
      </c>
      <c r="G1065" s="11" t="s">
        <v>70</v>
      </c>
      <c r="H1065" s="10" t="s">
        <v>473</v>
      </c>
      <c r="I1065" s="11" t="s">
        <v>36</v>
      </c>
      <c r="J1065" s="152">
        <v>96.6</v>
      </c>
      <c r="K1065" s="152">
        <v>96.6</v>
      </c>
      <c r="L1065" s="152">
        <v>0</v>
      </c>
      <c r="M1065" s="203">
        <f t="shared" si="157"/>
        <v>0</v>
      </c>
    </row>
    <row r="1066" spans="1:13" x14ac:dyDescent="0.3">
      <c r="A1066" s="33" t="s">
        <v>245</v>
      </c>
      <c r="B1066" s="11" t="s">
        <v>230</v>
      </c>
      <c r="C1066" s="10" t="s">
        <v>70</v>
      </c>
      <c r="D1066" s="10" t="s">
        <v>24</v>
      </c>
      <c r="E1066" s="11" t="s">
        <v>55</v>
      </c>
      <c r="F1066" s="11" t="s">
        <v>85</v>
      </c>
      <c r="G1066" s="11" t="s">
        <v>54</v>
      </c>
      <c r="H1066" s="10" t="s">
        <v>18</v>
      </c>
      <c r="I1066" s="11" t="s">
        <v>19</v>
      </c>
      <c r="J1066" s="152">
        <f t="shared" ref="J1066:L1067" si="159">J1067</f>
        <v>525.15</v>
      </c>
      <c r="K1066" s="152">
        <f t="shared" si="159"/>
        <v>525.15</v>
      </c>
      <c r="L1066" s="152">
        <f t="shared" si="159"/>
        <v>29.93</v>
      </c>
      <c r="M1066" s="203">
        <f t="shared" si="157"/>
        <v>5.6993240026659047</v>
      </c>
    </row>
    <row r="1067" spans="1:13" x14ac:dyDescent="0.3">
      <c r="A1067" s="33" t="s">
        <v>220</v>
      </c>
      <c r="B1067" s="11" t="s">
        <v>230</v>
      </c>
      <c r="C1067" s="10" t="s">
        <v>70</v>
      </c>
      <c r="D1067" s="10" t="s">
        <v>24</v>
      </c>
      <c r="E1067" s="11" t="s">
        <v>55</v>
      </c>
      <c r="F1067" s="11" t="s">
        <v>85</v>
      </c>
      <c r="G1067" s="11" t="s">
        <v>54</v>
      </c>
      <c r="H1067" s="10" t="s">
        <v>221</v>
      </c>
      <c r="I1067" s="11" t="s">
        <v>19</v>
      </c>
      <c r="J1067" s="152">
        <f t="shared" si="159"/>
        <v>525.15</v>
      </c>
      <c r="K1067" s="152">
        <f t="shared" si="159"/>
        <v>525.15</v>
      </c>
      <c r="L1067" s="152">
        <f t="shared" si="159"/>
        <v>29.93</v>
      </c>
      <c r="M1067" s="203">
        <f t="shared" si="157"/>
        <v>5.6993240026659047</v>
      </c>
    </row>
    <row r="1068" spans="1:13" ht="37.5" x14ac:dyDescent="0.3">
      <c r="A1068" s="33" t="s">
        <v>35</v>
      </c>
      <c r="B1068" s="11" t="s">
        <v>230</v>
      </c>
      <c r="C1068" s="10" t="s">
        <v>70</v>
      </c>
      <c r="D1068" s="10" t="s">
        <v>24</v>
      </c>
      <c r="E1068" s="11" t="s">
        <v>55</v>
      </c>
      <c r="F1068" s="11" t="s">
        <v>85</v>
      </c>
      <c r="G1068" s="11" t="s">
        <v>54</v>
      </c>
      <c r="H1068" s="10" t="s">
        <v>221</v>
      </c>
      <c r="I1068" s="11" t="s">
        <v>36</v>
      </c>
      <c r="J1068" s="152">
        <v>525.15</v>
      </c>
      <c r="K1068" s="152">
        <v>525.15</v>
      </c>
      <c r="L1068" s="152">
        <v>29.93</v>
      </c>
      <c r="M1068" s="203">
        <f t="shared" si="157"/>
        <v>5.6993240026659047</v>
      </c>
    </row>
    <row r="1069" spans="1:13" ht="56.25" x14ac:dyDescent="0.3">
      <c r="A1069" s="33" t="s">
        <v>241</v>
      </c>
      <c r="B1069" s="11" t="s">
        <v>230</v>
      </c>
      <c r="C1069" s="10" t="s">
        <v>70</v>
      </c>
      <c r="D1069" s="10" t="s">
        <v>24</v>
      </c>
      <c r="E1069" s="11" t="s">
        <v>55</v>
      </c>
      <c r="F1069" s="11" t="s">
        <v>9</v>
      </c>
      <c r="G1069" s="11" t="s">
        <v>16</v>
      </c>
      <c r="H1069" s="10" t="s">
        <v>18</v>
      </c>
      <c r="I1069" s="11" t="s">
        <v>19</v>
      </c>
      <c r="J1069" s="152">
        <f t="shared" ref="J1069:L1071" si="160">J1070</f>
        <v>1094.05</v>
      </c>
      <c r="K1069" s="152">
        <f t="shared" si="160"/>
        <v>1132.9100000000001</v>
      </c>
      <c r="L1069" s="152">
        <f t="shared" si="160"/>
        <v>373.06</v>
      </c>
      <c r="M1069" s="203">
        <f t="shared" si="157"/>
        <v>32.929358907591947</v>
      </c>
    </row>
    <row r="1070" spans="1:13" ht="37.5" x14ac:dyDescent="0.3">
      <c r="A1070" s="33" t="s">
        <v>276</v>
      </c>
      <c r="B1070" s="11" t="s">
        <v>230</v>
      </c>
      <c r="C1070" s="10" t="s">
        <v>70</v>
      </c>
      <c r="D1070" s="10" t="s">
        <v>24</v>
      </c>
      <c r="E1070" s="11" t="s">
        <v>55</v>
      </c>
      <c r="F1070" s="11" t="s">
        <v>9</v>
      </c>
      <c r="G1070" s="11" t="s">
        <v>21</v>
      </c>
      <c r="H1070" s="10" t="s">
        <v>18</v>
      </c>
      <c r="I1070" s="11" t="s">
        <v>19</v>
      </c>
      <c r="J1070" s="152">
        <f t="shared" si="160"/>
        <v>1094.05</v>
      </c>
      <c r="K1070" s="152">
        <f t="shared" si="160"/>
        <v>1132.9100000000001</v>
      </c>
      <c r="L1070" s="152">
        <f t="shared" si="160"/>
        <v>373.06</v>
      </c>
      <c r="M1070" s="203">
        <f t="shared" si="157"/>
        <v>32.929358907591947</v>
      </c>
    </row>
    <row r="1071" spans="1:13" ht="37.5" x14ac:dyDescent="0.3">
      <c r="A1071" s="33" t="s">
        <v>279</v>
      </c>
      <c r="B1071" s="11" t="s">
        <v>230</v>
      </c>
      <c r="C1071" s="10" t="s">
        <v>70</v>
      </c>
      <c r="D1071" s="10" t="s">
        <v>24</v>
      </c>
      <c r="E1071" s="11" t="s">
        <v>55</v>
      </c>
      <c r="F1071" s="11" t="s">
        <v>9</v>
      </c>
      <c r="G1071" s="11" t="s">
        <v>21</v>
      </c>
      <c r="H1071" s="10" t="s">
        <v>217</v>
      </c>
      <c r="I1071" s="11" t="s">
        <v>19</v>
      </c>
      <c r="J1071" s="152">
        <f t="shared" si="160"/>
        <v>1094.05</v>
      </c>
      <c r="K1071" s="152">
        <f t="shared" si="160"/>
        <v>1132.9100000000001</v>
      </c>
      <c r="L1071" s="152">
        <f t="shared" si="160"/>
        <v>373.06</v>
      </c>
      <c r="M1071" s="203">
        <f t="shared" si="157"/>
        <v>32.929358907591947</v>
      </c>
    </row>
    <row r="1072" spans="1:13" ht="37.5" x14ac:dyDescent="0.3">
      <c r="A1072" s="33" t="s">
        <v>35</v>
      </c>
      <c r="B1072" s="11" t="s">
        <v>230</v>
      </c>
      <c r="C1072" s="10" t="s">
        <v>70</v>
      </c>
      <c r="D1072" s="10" t="s">
        <v>24</v>
      </c>
      <c r="E1072" s="11" t="s">
        <v>55</v>
      </c>
      <c r="F1072" s="11" t="s">
        <v>9</v>
      </c>
      <c r="G1072" s="11" t="s">
        <v>21</v>
      </c>
      <c r="H1072" s="10" t="s">
        <v>217</v>
      </c>
      <c r="I1072" s="11" t="s">
        <v>36</v>
      </c>
      <c r="J1072" s="152">
        <v>1094.05</v>
      </c>
      <c r="K1072" s="152">
        <v>1132.9100000000001</v>
      </c>
      <c r="L1072" s="152">
        <v>373.06</v>
      </c>
      <c r="M1072" s="203">
        <f t="shared" si="157"/>
        <v>32.929358907591947</v>
      </c>
    </row>
    <row r="1073" spans="1:13" x14ac:dyDescent="0.3">
      <c r="A1073" s="66" t="s">
        <v>179</v>
      </c>
      <c r="B1073" s="8" t="s">
        <v>230</v>
      </c>
      <c r="C1073" s="7" t="s">
        <v>117</v>
      </c>
      <c r="D1073" s="7" t="s">
        <v>16</v>
      </c>
      <c r="E1073" s="8" t="s">
        <v>16</v>
      </c>
      <c r="F1073" s="7" t="s">
        <v>17</v>
      </c>
      <c r="G1073" s="8" t="s">
        <v>16</v>
      </c>
      <c r="H1073" s="7" t="s">
        <v>18</v>
      </c>
      <c r="I1073" s="8" t="s">
        <v>19</v>
      </c>
      <c r="J1073" s="173">
        <f t="shared" ref="J1073:L1075" si="161">J1074</f>
        <v>2406.31</v>
      </c>
      <c r="K1073" s="173">
        <f t="shared" si="161"/>
        <v>2420.71</v>
      </c>
      <c r="L1073" s="173">
        <f t="shared" si="161"/>
        <v>4.32</v>
      </c>
      <c r="M1073" s="202">
        <f t="shared" si="157"/>
        <v>0.17846003858372131</v>
      </c>
    </row>
    <row r="1074" spans="1:13" x14ac:dyDescent="0.3">
      <c r="A1074" s="33" t="s">
        <v>304</v>
      </c>
      <c r="B1074" s="11" t="s">
        <v>230</v>
      </c>
      <c r="C1074" s="10" t="s">
        <v>117</v>
      </c>
      <c r="D1074" s="10" t="s">
        <v>54</v>
      </c>
      <c r="E1074" s="11" t="s">
        <v>16</v>
      </c>
      <c r="F1074" s="10" t="s">
        <v>17</v>
      </c>
      <c r="G1074" s="11" t="s">
        <v>16</v>
      </c>
      <c r="H1074" s="10" t="s">
        <v>18</v>
      </c>
      <c r="I1074" s="11" t="s">
        <v>19</v>
      </c>
      <c r="J1074" s="152">
        <f t="shared" si="161"/>
        <v>2406.31</v>
      </c>
      <c r="K1074" s="152">
        <f t="shared" si="161"/>
        <v>2420.71</v>
      </c>
      <c r="L1074" s="152">
        <f t="shared" si="161"/>
        <v>4.32</v>
      </c>
      <c r="M1074" s="203">
        <f t="shared" si="157"/>
        <v>0.17846003858372131</v>
      </c>
    </row>
    <row r="1075" spans="1:13" ht="56.25" x14ac:dyDescent="0.3">
      <c r="A1075" s="48" t="s">
        <v>348</v>
      </c>
      <c r="B1075" s="11" t="s">
        <v>230</v>
      </c>
      <c r="C1075" s="10" t="s">
        <v>117</v>
      </c>
      <c r="D1075" s="10" t="s">
        <v>54</v>
      </c>
      <c r="E1075" s="11" t="s">
        <v>93</v>
      </c>
      <c r="F1075" s="10" t="s">
        <v>17</v>
      </c>
      <c r="G1075" s="11" t="s">
        <v>16</v>
      </c>
      <c r="H1075" s="10" t="s">
        <v>18</v>
      </c>
      <c r="I1075" s="11" t="s">
        <v>19</v>
      </c>
      <c r="J1075" s="152">
        <f t="shared" si="161"/>
        <v>2406.31</v>
      </c>
      <c r="K1075" s="152">
        <f t="shared" si="161"/>
        <v>2420.71</v>
      </c>
      <c r="L1075" s="152">
        <f t="shared" si="161"/>
        <v>4.32</v>
      </c>
      <c r="M1075" s="203">
        <f t="shared" si="157"/>
        <v>0.17846003858372131</v>
      </c>
    </row>
    <row r="1076" spans="1:13" ht="56.25" x14ac:dyDescent="0.3">
      <c r="A1076" s="33" t="s">
        <v>440</v>
      </c>
      <c r="B1076" s="11" t="s">
        <v>230</v>
      </c>
      <c r="C1076" s="10" t="s">
        <v>117</v>
      </c>
      <c r="D1076" s="10" t="s">
        <v>54</v>
      </c>
      <c r="E1076" s="11" t="s">
        <v>93</v>
      </c>
      <c r="F1076" s="10" t="s">
        <v>17</v>
      </c>
      <c r="G1076" s="11" t="s">
        <v>70</v>
      </c>
      <c r="H1076" s="10" t="s">
        <v>18</v>
      </c>
      <c r="I1076" s="11" t="s">
        <v>19</v>
      </c>
      <c r="J1076" s="152">
        <f>J1077+J1079</f>
        <v>2406.31</v>
      </c>
      <c r="K1076" s="152">
        <f>K1077+K1079</f>
        <v>2420.71</v>
      </c>
      <c r="L1076" s="152">
        <f>L1077+L1079</f>
        <v>4.32</v>
      </c>
      <c r="M1076" s="203">
        <f t="shared" si="157"/>
        <v>0.17846003858372131</v>
      </c>
    </row>
    <row r="1077" spans="1:13" ht="67.900000000000006" customHeight="1" x14ac:dyDescent="0.3">
      <c r="A1077" s="33" t="s">
        <v>441</v>
      </c>
      <c r="B1077" s="11" t="s">
        <v>230</v>
      </c>
      <c r="C1077" s="10" t="s">
        <v>117</v>
      </c>
      <c r="D1077" s="10" t="s">
        <v>54</v>
      </c>
      <c r="E1077" s="11" t="s">
        <v>93</v>
      </c>
      <c r="F1077" s="10" t="s">
        <v>17</v>
      </c>
      <c r="G1077" s="11" t="s">
        <v>70</v>
      </c>
      <c r="H1077" s="10" t="s">
        <v>442</v>
      </c>
      <c r="I1077" s="11" t="s">
        <v>19</v>
      </c>
      <c r="J1077" s="152">
        <f>J1078</f>
        <v>2406.31</v>
      </c>
      <c r="K1077" s="152">
        <f>K1078</f>
        <v>2406.31</v>
      </c>
      <c r="L1077" s="152">
        <f>L1078</f>
        <v>0</v>
      </c>
      <c r="M1077" s="203">
        <f t="shared" si="157"/>
        <v>0</v>
      </c>
    </row>
    <row r="1078" spans="1:13" ht="37.5" x14ac:dyDescent="0.3">
      <c r="A1078" s="82" t="s">
        <v>35</v>
      </c>
      <c r="B1078" s="18" t="s">
        <v>230</v>
      </c>
      <c r="C1078" s="17" t="s">
        <v>117</v>
      </c>
      <c r="D1078" s="17" t="s">
        <v>54</v>
      </c>
      <c r="E1078" s="18" t="s">
        <v>93</v>
      </c>
      <c r="F1078" s="17" t="s">
        <v>17</v>
      </c>
      <c r="G1078" s="18" t="s">
        <v>70</v>
      </c>
      <c r="H1078" s="17" t="s">
        <v>442</v>
      </c>
      <c r="I1078" s="18" t="s">
        <v>36</v>
      </c>
      <c r="J1078" s="152">
        <v>2406.31</v>
      </c>
      <c r="K1078" s="152">
        <v>2406.31</v>
      </c>
      <c r="L1078" s="152">
        <v>0</v>
      </c>
      <c r="M1078" s="203">
        <f t="shared" si="157"/>
        <v>0</v>
      </c>
    </row>
    <row r="1079" spans="1:13" ht="37.5" x14ac:dyDescent="0.3">
      <c r="A1079" s="82" t="s">
        <v>944</v>
      </c>
      <c r="B1079" s="18" t="s">
        <v>230</v>
      </c>
      <c r="C1079" s="17" t="s">
        <v>117</v>
      </c>
      <c r="D1079" s="17" t="s">
        <v>54</v>
      </c>
      <c r="E1079" s="18" t="s">
        <v>93</v>
      </c>
      <c r="F1079" s="17" t="s">
        <v>17</v>
      </c>
      <c r="G1079" s="18" t="s">
        <v>70</v>
      </c>
      <c r="H1079" s="17" t="s">
        <v>943</v>
      </c>
      <c r="I1079" s="11" t="s">
        <v>19</v>
      </c>
      <c r="J1079" s="152">
        <f>J1080</f>
        <v>0</v>
      </c>
      <c r="K1079" s="152">
        <f>K1080</f>
        <v>14.4</v>
      </c>
      <c r="L1079" s="152">
        <f>L1080</f>
        <v>4.32</v>
      </c>
      <c r="M1079" s="203">
        <f t="shared" si="157"/>
        <v>30</v>
      </c>
    </row>
    <row r="1080" spans="1:13" ht="37.5" x14ac:dyDescent="0.3">
      <c r="A1080" s="82" t="s">
        <v>35</v>
      </c>
      <c r="B1080" s="18" t="s">
        <v>230</v>
      </c>
      <c r="C1080" s="17" t="s">
        <v>117</v>
      </c>
      <c r="D1080" s="17" t="s">
        <v>54</v>
      </c>
      <c r="E1080" s="18" t="s">
        <v>93</v>
      </c>
      <c r="F1080" s="17" t="s">
        <v>17</v>
      </c>
      <c r="G1080" s="18" t="s">
        <v>70</v>
      </c>
      <c r="H1080" s="17" t="s">
        <v>943</v>
      </c>
      <c r="I1080" s="18" t="s">
        <v>36</v>
      </c>
      <c r="J1080" s="152">
        <v>0</v>
      </c>
      <c r="K1080" s="152">
        <v>14.4</v>
      </c>
      <c r="L1080" s="152">
        <v>4.32</v>
      </c>
      <c r="M1080" s="203">
        <f t="shared" si="157"/>
        <v>30</v>
      </c>
    </row>
    <row r="1081" spans="1:13" x14ac:dyDescent="0.3">
      <c r="A1081" s="44" t="s">
        <v>95</v>
      </c>
      <c r="B1081" s="153" t="s">
        <v>230</v>
      </c>
      <c r="C1081" s="7" t="s">
        <v>96</v>
      </c>
      <c r="D1081" s="7" t="s">
        <v>16</v>
      </c>
      <c r="E1081" s="13" t="s">
        <v>16</v>
      </c>
      <c r="F1081" s="8" t="s">
        <v>17</v>
      </c>
      <c r="G1081" s="8" t="s">
        <v>16</v>
      </c>
      <c r="H1081" s="7" t="s">
        <v>18</v>
      </c>
      <c r="I1081" s="8" t="s">
        <v>19</v>
      </c>
      <c r="J1081" s="173">
        <f>J1082</f>
        <v>0</v>
      </c>
      <c r="K1081" s="173">
        <f>K1082</f>
        <v>5337.68</v>
      </c>
      <c r="L1081" s="173">
        <f>L1082</f>
        <v>2.83</v>
      </c>
      <c r="M1081" s="202">
        <f t="shared" si="157"/>
        <v>5.3019289279237415E-2</v>
      </c>
    </row>
    <row r="1082" spans="1:13" x14ac:dyDescent="0.3">
      <c r="A1082" s="42" t="s">
        <v>97</v>
      </c>
      <c r="B1082" s="18" t="s">
        <v>230</v>
      </c>
      <c r="C1082" s="12">
        <v>11</v>
      </c>
      <c r="D1082" s="14" t="s">
        <v>44</v>
      </c>
      <c r="E1082" s="14" t="s">
        <v>16</v>
      </c>
      <c r="F1082" s="11" t="s">
        <v>17</v>
      </c>
      <c r="G1082" s="11" t="s">
        <v>16</v>
      </c>
      <c r="H1082" s="10" t="s">
        <v>18</v>
      </c>
      <c r="I1082" s="11" t="s">
        <v>19</v>
      </c>
      <c r="J1082" s="152">
        <f>J1083+J1087</f>
        <v>0</v>
      </c>
      <c r="K1082" s="152">
        <f>K1083+K1087</f>
        <v>5337.68</v>
      </c>
      <c r="L1082" s="152">
        <f>L1083+L1087</f>
        <v>2.83</v>
      </c>
      <c r="M1082" s="203">
        <f t="shared" si="157"/>
        <v>5.3019289279237415E-2</v>
      </c>
    </row>
    <row r="1083" spans="1:13" ht="75" x14ac:dyDescent="0.3">
      <c r="A1083" s="42" t="s">
        <v>254</v>
      </c>
      <c r="B1083" s="18" t="s">
        <v>230</v>
      </c>
      <c r="C1083" s="11" t="s">
        <v>96</v>
      </c>
      <c r="D1083" s="11" t="s">
        <v>44</v>
      </c>
      <c r="E1083" s="11" t="s">
        <v>141</v>
      </c>
      <c r="F1083" s="11" t="s">
        <v>17</v>
      </c>
      <c r="G1083" s="11" t="s">
        <v>16</v>
      </c>
      <c r="H1083" s="10" t="s">
        <v>18</v>
      </c>
      <c r="I1083" s="11" t="s">
        <v>19</v>
      </c>
      <c r="J1083" s="152">
        <f t="shared" ref="J1083:L1085" si="162">J1084</f>
        <v>0</v>
      </c>
      <c r="K1083" s="152">
        <f t="shared" si="162"/>
        <v>3011.81</v>
      </c>
      <c r="L1083" s="152">
        <f t="shared" si="162"/>
        <v>2.83</v>
      </c>
      <c r="M1083" s="203">
        <f t="shared" si="157"/>
        <v>9.3963430628094077E-2</v>
      </c>
    </row>
    <row r="1084" spans="1:13" ht="56.25" x14ac:dyDescent="0.3">
      <c r="A1084" s="33" t="s">
        <v>386</v>
      </c>
      <c r="B1084" s="18" t="s">
        <v>230</v>
      </c>
      <c r="C1084" s="29">
        <v>11</v>
      </c>
      <c r="D1084" s="27" t="s">
        <v>44</v>
      </c>
      <c r="E1084" s="11" t="s">
        <v>141</v>
      </c>
      <c r="F1084" s="11" t="s">
        <v>17</v>
      </c>
      <c r="G1084" s="11" t="s">
        <v>24</v>
      </c>
      <c r="H1084" s="10" t="s">
        <v>18</v>
      </c>
      <c r="I1084" s="11" t="s">
        <v>19</v>
      </c>
      <c r="J1084" s="152">
        <f t="shared" si="162"/>
        <v>0</v>
      </c>
      <c r="K1084" s="152">
        <f t="shared" si="162"/>
        <v>3011.81</v>
      </c>
      <c r="L1084" s="152">
        <f t="shared" si="162"/>
        <v>2.83</v>
      </c>
      <c r="M1084" s="203">
        <f t="shared" si="157"/>
        <v>9.3963430628094077E-2</v>
      </c>
    </row>
    <row r="1085" spans="1:13" ht="37.5" x14ac:dyDescent="0.3">
      <c r="A1085" s="42" t="s">
        <v>237</v>
      </c>
      <c r="B1085" s="18" t="s">
        <v>230</v>
      </c>
      <c r="C1085" s="29">
        <v>11</v>
      </c>
      <c r="D1085" s="27" t="s">
        <v>44</v>
      </c>
      <c r="E1085" s="11" t="s">
        <v>141</v>
      </c>
      <c r="F1085" s="11" t="s">
        <v>17</v>
      </c>
      <c r="G1085" s="11" t="s">
        <v>24</v>
      </c>
      <c r="H1085" s="10" t="s">
        <v>69</v>
      </c>
      <c r="I1085" s="11" t="s">
        <v>19</v>
      </c>
      <c r="J1085" s="152">
        <f t="shared" si="162"/>
        <v>0</v>
      </c>
      <c r="K1085" s="152">
        <f t="shared" si="162"/>
        <v>3011.81</v>
      </c>
      <c r="L1085" s="152">
        <f t="shared" si="162"/>
        <v>2.83</v>
      </c>
      <c r="M1085" s="203">
        <f t="shared" si="157"/>
        <v>9.3963430628094077E-2</v>
      </c>
    </row>
    <row r="1086" spans="1:13" ht="37.5" x14ac:dyDescent="0.3">
      <c r="A1086" s="48" t="s">
        <v>910</v>
      </c>
      <c r="B1086" s="18" t="s">
        <v>230</v>
      </c>
      <c r="C1086" s="29">
        <v>11</v>
      </c>
      <c r="D1086" s="27" t="s">
        <v>44</v>
      </c>
      <c r="E1086" s="11" t="s">
        <v>141</v>
      </c>
      <c r="F1086" s="11" t="s">
        <v>17</v>
      </c>
      <c r="G1086" s="11" t="s">
        <v>24</v>
      </c>
      <c r="H1086" s="10" t="s">
        <v>69</v>
      </c>
      <c r="I1086" s="11" t="s">
        <v>886</v>
      </c>
      <c r="J1086" s="152">
        <v>0</v>
      </c>
      <c r="K1086" s="152">
        <v>3011.81</v>
      </c>
      <c r="L1086" s="152">
        <v>2.83</v>
      </c>
      <c r="M1086" s="203">
        <f t="shared" si="157"/>
        <v>9.3963430628094077E-2</v>
      </c>
    </row>
    <row r="1087" spans="1:13" ht="37.5" x14ac:dyDescent="0.3">
      <c r="A1087" s="154" t="s">
        <v>911</v>
      </c>
      <c r="B1087" s="18" t="s">
        <v>230</v>
      </c>
      <c r="C1087" s="29">
        <v>11</v>
      </c>
      <c r="D1087" s="27" t="s">
        <v>44</v>
      </c>
      <c r="E1087" s="11" t="s">
        <v>141</v>
      </c>
      <c r="F1087" s="11" t="s">
        <v>17</v>
      </c>
      <c r="G1087" s="11" t="s">
        <v>54</v>
      </c>
      <c r="H1087" s="10" t="s">
        <v>18</v>
      </c>
      <c r="I1087" s="11" t="s">
        <v>19</v>
      </c>
      <c r="J1087" s="152">
        <f>J1088</f>
        <v>0</v>
      </c>
      <c r="K1087" s="152">
        <f>K1088</f>
        <v>2325.87</v>
      </c>
      <c r="L1087" s="152">
        <f>L1088</f>
        <v>0</v>
      </c>
      <c r="M1087" s="203">
        <f t="shared" si="157"/>
        <v>0</v>
      </c>
    </row>
    <row r="1088" spans="1:13" ht="38.25" thickBot="1" x14ac:dyDescent="0.35">
      <c r="A1088" s="154" t="s">
        <v>912</v>
      </c>
      <c r="B1088" s="18" t="s">
        <v>230</v>
      </c>
      <c r="C1088" s="204">
        <v>11</v>
      </c>
      <c r="D1088" s="205" t="s">
        <v>44</v>
      </c>
      <c r="E1088" s="18" t="s">
        <v>141</v>
      </c>
      <c r="F1088" s="18" t="s">
        <v>17</v>
      </c>
      <c r="G1088" s="18" t="s">
        <v>54</v>
      </c>
      <c r="H1088" s="17" t="s">
        <v>913</v>
      </c>
      <c r="I1088" s="18" t="s">
        <v>886</v>
      </c>
      <c r="J1088" s="206">
        <v>0</v>
      </c>
      <c r="K1088" s="206">
        <v>2325.87</v>
      </c>
      <c r="L1088" s="206">
        <v>0</v>
      </c>
      <c r="M1088" s="207">
        <f t="shared" si="157"/>
        <v>0</v>
      </c>
    </row>
    <row r="1089" spans="1:14" ht="19.5" thickBot="1" x14ac:dyDescent="0.35">
      <c r="A1089" s="208" t="s">
        <v>475</v>
      </c>
      <c r="B1089" s="209"/>
      <c r="C1089" s="210"/>
      <c r="D1089" s="210"/>
      <c r="E1089" s="211"/>
      <c r="F1089" s="212"/>
      <c r="G1089" s="211"/>
      <c r="H1089" s="213"/>
      <c r="I1089" s="184"/>
      <c r="J1089" s="214">
        <f>J14+J25+J353+J370+J403+J515+J563+J656+J674+J684+J735+J794+J874+J946+J1006</f>
        <v>2207062.09</v>
      </c>
      <c r="K1089" s="214">
        <f>K14+K25+K353+K370+K403+K515+K563+K656+K674+K684+K735+K794+K874+K946+K1006</f>
        <v>2339982.8199999998</v>
      </c>
      <c r="L1089" s="214">
        <f>L14+L25+L353+L370+L403+L515+L563+L656+L674+L684+L735+L794+L874+L946+L1006</f>
        <v>512960.77000000008</v>
      </c>
      <c r="M1089" s="215">
        <f t="shared" si="157"/>
        <v>21.92156137283094</v>
      </c>
      <c r="N1089" s="84"/>
    </row>
    <row r="1096" spans="1:14" x14ac:dyDescent="0.3">
      <c r="B1096" s="1"/>
      <c r="C1096" s="1"/>
      <c r="D1096" s="1"/>
      <c r="F1096" s="1"/>
      <c r="H1096" s="1"/>
      <c r="I1096" s="1"/>
      <c r="J1096" s="1"/>
      <c r="K1096" s="36"/>
    </row>
    <row r="1097" spans="1:14" x14ac:dyDescent="0.3">
      <c r="B1097" s="1"/>
      <c r="C1097" s="1"/>
      <c r="D1097" s="1"/>
      <c r="F1097" s="1"/>
      <c r="H1097" s="1"/>
      <c r="I1097" s="1"/>
      <c r="J1097" s="1"/>
      <c r="K1097" s="35"/>
    </row>
    <row r="1098" spans="1:14" x14ac:dyDescent="0.3">
      <c r="B1098" s="1"/>
      <c r="C1098" s="1"/>
      <c r="D1098" s="1"/>
      <c r="F1098" s="1"/>
      <c r="H1098" s="1"/>
      <c r="I1098" s="1"/>
      <c r="J1098" s="1"/>
      <c r="K1098" s="35"/>
    </row>
  </sheetData>
  <autoFilter ref="A13:N1089"/>
  <mergeCells count="14">
    <mergeCell ref="A8:K8"/>
    <mergeCell ref="A9:L10"/>
    <mergeCell ref="B6:K6"/>
    <mergeCell ref="B1:M1"/>
    <mergeCell ref="B2:M2"/>
    <mergeCell ref="B3:M3"/>
    <mergeCell ref="B4:M4"/>
    <mergeCell ref="B5:M5"/>
    <mergeCell ref="I11:I12"/>
    <mergeCell ref="A11:A12"/>
    <mergeCell ref="B11:B12"/>
    <mergeCell ref="C11:C12"/>
    <mergeCell ref="D11:D12"/>
    <mergeCell ref="E11:H11"/>
  </mergeCells>
  <pageMargins left="0.59055118110236227" right="0.59055118110236227" top="0.94488188976377963" bottom="0.59055118110236227" header="0.31496062992125984" footer="0.31496062992125984"/>
  <pageSetup paperSize="9" scale="7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79"/>
  <sheetViews>
    <sheetView topLeftCell="A155" zoomScale="80" zoomScaleNormal="80" workbookViewId="0">
      <selection activeCell="A159" sqref="A159"/>
    </sheetView>
  </sheetViews>
  <sheetFormatPr defaultColWidth="9.28515625" defaultRowHeight="18.75" x14ac:dyDescent="0.3"/>
  <cols>
    <col min="1" max="1" width="34.28515625" style="87" customWidth="1"/>
    <col min="2" max="2" width="64.7109375" style="88" customWidth="1"/>
    <col min="3" max="3" width="22.28515625" style="89" customWidth="1"/>
    <col min="4" max="4" width="28" style="89" customWidth="1"/>
    <col min="5" max="5" width="24" style="98" customWidth="1"/>
    <col min="6" max="6" width="23.42578125" style="89" customWidth="1"/>
    <col min="7" max="7" width="16" style="85" bestFit="1" customWidth="1"/>
    <col min="8" max="8" width="22.7109375" style="85" customWidth="1"/>
    <col min="9" max="59" width="9.28515625" style="85"/>
    <col min="60" max="16384" width="9.28515625" style="86"/>
  </cols>
  <sheetData>
    <row r="1" spans="1:8" s="86" customFormat="1" ht="45" customHeight="1" x14ac:dyDescent="0.3">
      <c r="A1" s="238" t="s">
        <v>531</v>
      </c>
      <c r="B1" s="238"/>
      <c r="C1" s="238"/>
      <c r="D1" s="238"/>
      <c r="E1" s="238"/>
      <c r="F1" s="238"/>
      <c r="G1" s="85"/>
      <c r="H1" s="85"/>
    </row>
    <row r="2" spans="1:8" s="86" customFormat="1" x14ac:dyDescent="0.3">
      <c r="A2" s="87"/>
      <c r="B2" s="88"/>
      <c r="C2" s="89"/>
      <c r="D2" s="90" t="s">
        <v>532</v>
      </c>
      <c r="E2" s="91" t="s">
        <v>533</v>
      </c>
      <c r="F2" s="90" t="s">
        <v>551</v>
      </c>
      <c r="G2" s="85"/>
      <c r="H2" s="85"/>
    </row>
    <row r="4" spans="1:8" s="86" customFormat="1" x14ac:dyDescent="0.3">
      <c r="A4" s="92" t="s">
        <v>534</v>
      </c>
      <c r="B4" s="93"/>
      <c r="C4" s="94">
        <v>2207062.09</v>
      </c>
      <c r="D4" s="94">
        <v>2207062086</v>
      </c>
      <c r="E4" s="95">
        <v>1970319411.3199999</v>
      </c>
      <c r="F4" s="94">
        <v>1953095074.8900001</v>
      </c>
      <c r="G4" s="85"/>
      <c r="H4" s="96"/>
    </row>
    <row r="5" spans="1:8" s="86" customFormat="1" x14ac:dyDescent="0.3">
      <c r="A5" s="92" t="s">
        <v>549</v>
      </c>
      <c r="B5" s="93"/>
      <c r="C5" s="94">
        <v>2207062.09</v>
      </c>
      <c r="D5" s="94">
        <v>2207062086</v>
      </c>
      <c r="E5" s="95">
        <v>1970319411.3199999</v>
      </c>
      <c r="F5" s="94">
        <v>1953095074.8900001</v>
      </c>
      <c r="G5" s="85"/>
      <c r="H5" s="96"/>
    </row>
    <row r="6" spans="1:8" s="86" customFormat="1" x14ac:dyDescent="0.3">
      <c r="A6" s="92" t="s">
        <v>535</v>
      </c>
      <c r="B6" s="93"/>
      <c r="C6" s="94">
        <f>C13+C210</f>
        <v>132920.73000000004</v>
      </c>
      <c r="D6" s="94">
        <f>D13+D210</f>
        <v>132920737.47999997</v>
      </c>
      <c r="E6" s="95">
        <f>E13+E210</f>
        <v>-0.74000000000523869</v>
      </c>
      <c r="F6" s="94">
        <f>F13+F210</f>
        <v>0.31000000001222361</v>
      </c>
      <c r="G6" s="85"/>
      <c r="H6" s="96"/>
    </row>
    <row r="7" spans="1:8" s="86" customFormat="1" x14ac:dyDescent="0.3">
      <c r="A7" s="92" t="s">
        <v>550</v>
      </c>
      <c r="B7" s="93"/>
      <c r="C7" s="94">
        <f>C5+C6</f>
        <v>2339982.8199999998</v>
      </c>
      <c r="D7" s="94">
        <f>D5+D6</f>
        <v>2339982823.48</v>
      </c>
      <c r="E7" s="95">
        <f t="shared" ref="E7:F7" si="0">E5+E6</f>
        <v>1970319410.5799999</v>
      </c>
      <c r="F7" s="94">
        <f t="shared" si="0"/>
        <v>1953095075.2</v>
      </c>
      <c r="G7" s="85"/>
      <c r="H7" s="97"/>
    </row>
    <row r="8" spans="1:8" s="86" customFormat="1" x14ac:dyDescent="0.3">
      <c r="A8" s="87"/>
      <c r="B8" s="88"/>
      <c r="C8" s="89"/>
      <c r="D8" s="89"/>
      <c r="E8" s="98"/>
      <c r="F8" s="89"/>
      <c r="G8" s="85"/>
      <c r="H8" s="99"/>
    </row>
    <row r="9" spans="1:8" s="86" customFormat="1" x14ac:dyDescent="0.3">
      <c r="A9" s="87"/>
      <c r="B9" s="88"/>
      <c r="C9" s="89"/>
      <c r="D9" s="89"/>
      <c r="E9" s="98"/>
      <c r="F9" s="89"/>
      <c r="G9" s="85"/>
      <c r="H9" s="100"/>
    </row>
    <row r="13" spans="1:8" s="86" customFormat="1" ht="25.5" x14ac:dyDescent="0.35">
      <c r="A13" s="101" t="s">
        <v>536</v>
      </c>
      <c r="B13" s="102"/>
      <c r="C13" s="103">
        <f>C19+C77+C102+C124+C131+C143+C152+C163+C169+C176+C194+C199</f>
        <v>132990.34000000003</v>
      </c>
      <c r="D13" s="103">
        <f>D19+D77+D102+D124+D131+D143+D152+D163+D169+D176+D194+D199</f>
        <v>132990355.56999998</v>
      </c>
      <c r="E13" s="103">
        <f>E19+E77+E102+E124+E131+E143+E152+E163+E169+E176+E194+E199</f>
        <v>39590.729999999996</v>
      </c>
      <c r="F13" s="103">
        <f>F19+F77+F102+F124+F131+F143+F152+F163+F169+F176+F194+F199</f>
        <v>43710.360000000015</v>
      </c>
      <c r="G13" s="85"/>
      <c r="H13" s="85"/>
    </row>
    <row r="14" spans="1:8" s="86" customFormat="1" x14ac:dyDescent="0.3">
      <c r="A14" s="92" t="s">
        <v>537</v>
      </c>
      <c r="B14" s="104"/>
      <c r="C14" s="105">
        <f>C15+C16+C17</f>
        <v>132990.34</v>
      </c>
      <c r="D14" s="105">
        <f t="shared" ref="D14:F14" si="1">D15+D16+D17</f>
        <v>132990355.56999999</v>
      </c>
      <c r="E14" s="105">
        <f t="shared" si="1"/>
        <v>39590.729999999996</v>
      </c>
      <c r="F14" s="105">
        <f t="shared" si="1"/>
        <v>43710.360000000015</v>
      </c>
      <c r="G14" s="85"/>
      <c r="H14" s="85"/>
    </row>
    <row r="15" spans="1:8" s="86" customFormat="1" x14ac:dyDescent="0.3">
      <c r="A15" s="92" t="s">
        <v>538</v>
      </c>
      <c r="B15" s="104"/>
      <c r="C15" s="105">
        <f>C71+C72+C73+C74+C105+C106+C107+C108+C109+C110+C111+C112+C113+C114+C115+C116+C117+C118+C119+C120+C121+C134+C187+C188+C189+C191+C196</f>
        <v>4098.4400000000005</v>
      </c>
      <c r="D15" s="105">
        <f>D71+D72+D73+D74+D105+D106+D107+D108+D109+D110+D111+D112+D113+D114+D115+D116+D117+D118+D119+D120+D121+D134+D187+D188+D189+D191+D196</f>
        <v>4098446.4699999997</v>
      </c>
      <c r="E15" s="105">
        <f>E71+E72+E73+E74+E105+E106+E107+E108+E109+E110+E111+E112+E113+E114+E115+E116+E117+E118+E119+E120+E121+E134+E187+E188+E189+E191+E196</f>
        <v>39590.729999999996</v>
      </c>
      <c r="F15" s="105">
        <f>F71+F72+F73+F74+F105+F106+F107+F108+F109+F110+F111+F112+F113+F114+F115+F116+F117+F118+F119+F120+F121+F134+F187+F188+F189+F191+F196</f>
        <v>43710.360000000015</v>
      </c>
      <c r="G15" s="85"/>
      <c r="H15" s="85"/>
    </row>
    <row r="16" spans="1:8" s="86" customFormat="1" x14ac:dyDescent="0.3">
      <c r="A16" s="92" t="s">
        <v>539</v>
      </c>
      <c r="B16" s="104"/>
      <c r="C16" s="105">
        <f>C20+C21+C24+C25+C26+C27+C28+C31+C32+C33+C34+C35+C36+C37+C38+C39+C40+C41+C42+C43+C44+C45+C46+C47+C48+C49+C50+C51+C52+C53+C54+C55+C56+C57+C58+C59+C60+C61+C62+C63+C64+C65+C66+C67+C68+C69+C78+C79+C80+C81+C82+C83+C84+C85+C86+C87+C88+C98+C103+C104+C125+C126+C127+C128+C132+C133+C135+C137+C138+C139+C140+C144+C145+C146+C147+C148+C149+C153+C154+C155+C156+C157+C158+C159+C160+C164+C165+C166+C170+C171+C172+C173+C179+C180+C181+C182+C183+C184+C185+C186+C195+C200+C201+C202+C203+C204</f>
        <v>124857.74999999999</v>
      </c>
      <c r="D16" s="105">
        <f>D20+D21+D24+D25+D26+D27+D28+D31+D32+D33+D34+D35+D36+D37+D38+D39+D40+D41+D42+D43+D44+D45+D46+D47+D48+D49+D50+D51+D52+D53+D54+D55+D56+D57+D58+D59+D60+D61+D62+D63+D64+D65+D66+D67+D68+D69+D78+D79+D80+D81+D82+D83+D84+D85+D86+D87+D88+D98+D103+D104+D125+D126+D127+D128+D132+D133+D135+D137+D138+D139+D140+D144+D145+D146+D147+D148+D149+D153+D154+D155+D156+D157+D158+D159+D160+D164+D165+D166+D170+D171+D172+D173+D179+D180+D181+D182+D183+D184+D185+D186+D195+D200+D201+D202+D203+D204</f>
        <v>124857744.20999999</v>
      </c>
      <c r="E16" s="105">
        <f>E20+E21+E24+E25+E26+E27+E28+E31+E32+E33+E34+E35+E36+E37+E38+E39+E40+E41+E42+E43+E44+E45+E46+E47+E48+E49+E50+E51+E52+E53+E54+E55+E56+E57+E58+E59+E60+E61+E62+E63+E64+E65+E66+E67+E68+E69+E78+E79+E80+E81+E82+E83+E84+E85+E86+E87+E88+E98+E103+E104+E125+E126+E127+E128+E132+E133+E135+E137+E138+E139+E140+E144+E145+E146+E147+E148+E149+E153+E154+E155+E156+E157+E158+E159+E160+E164+E165+E166+E170+E171+E172+E173+E179+E180+E181+E182+E183+E184+E185+E186+E195+E200+E201+E202+E203+E204</f>
        <v>0</v>
      </c>
      <c r="F16" s="105">
        <f>F20+F21+F24+F25+F26+F27+F28+F31+F32+F33+F34+F35+F36+F37+F38+F39+F40+F41+F42+F43+F44+F45+F46+F47+F48+F49+F50+F51+F52+F53+F54+F55+F56+F57+F58+F59+F60+F61+F62+F63+F64+F65+F66+F67+F68+F69+F78+F79+F80+F81+F82+F83+F84+F85+F86+F87+F88+F98+F103+F104+F125+F126+F127+F128+F132+F133+F135+F137+F138+F139+F140+F144+F145+F146+F147+F148+F149+F153+F154+F155+F156+F157+F158+F159+F160+F164+F165+F166+F170+F171+F172+F173+F179+F180+F181+F182+F183+F184+F185+F186+F195+F200+F201+F202+F203+F204</f>
        <v>0</v>
      </c>
      <c r="G16" s="85"/>
      <c r="H16" s="85"/>
    </row>
    <row r="17" spans="1:59" x14ac:dyDescent="0.3">
      <c r="A17" s="92" t="s">
        <v>540</v>
      </c>
      <c r="B17" s="104"/>
      <c r="C17" s="105">
        <f>C22+C23+C29+C30+C70+C89+C90+C91+C92+C93+C94+C95+C96+C97+C136+C177+C178+C99+C190</f>
        <v>4034.150000000001</v>
      </c>
      <c r="D17" s="105">
        <f>D22+D23+D29+D30+D70+D89+D90+D91+D92+D93+D94+D95+D96+D97+D136+D177+D178+D99+D190</f>
        <v>4034164.89</v>
      </c>
      <c r="E17" s="105">
        <f>E22+E23+E29+E30+E70+E89+E90+E91+E92+E93+E94+E95+E96+E97+E136+E177+E178+E99+E190</f>
        <v>0</v>
      </c>
      <c r="F17" s="105">
        <f>F22+F23+F29+F30+F70+F89+F90+F91+F92+F93+F94+F95+F96+F97+F136+F177+F178+F99+F190</f>
        <v>0</v>
      </c>
    </row>
    <row r="18" spans="1:59" x14ac:dyDescent="0.3">
      <c r="A18" s="106"/>
      <c r="B18" s="107"/>
      <c r="C18" s="108"/>
      <c r="D18" s="108"/>
    </row>
    <row r="19" spans="1:59" x14ac:dyDescent="0.3">
      <c r="A19" s="92" t="s">
        <v>556</v>
      </c>
      <c r="B19" s="109"/>
      <c r="C19" s="95">
        <f>C20+C21+C22+C23+C24+C25+C26+C27+C28+C29+C30+C31+C32+C33+C34+C35+C36+C37+C38+C39+C40+C41+C42+C43+C44+C45+C46+C47+C48+C49+C50+C51+C52+C53+C54+C55+C56+C57+C58+C59+C60+C61+C62+C63+C64+C65+C66+C67+C68+C69+C70+C71+C72+C73+C74</f>
        <v>70944.10000000002</v>
      </c>
      <c r="D19" s="95">
        <f t="shared" ref="D19:F19" si="2">D20+D21+D22+D23+D24+D25+D26+D27+D28+D29+D30+D31+D32+D33+D34+D35+D36+D37+D38+D39+D40+D41+D42+D43+D44+D45+D46+D47+D48+D49+D50+D51+D52+D53+D54+D55+D56+D57+D58+D59+D60+D61+D62+D63+D64+D65+D66+D67+D68+D69+D70+D71+D72+D73+D74</f>
        <v>70944105.419999987</v>
      </c>
      <c r="E19" s="95">
        <f t="shared" si="2"/>
        <v>7.8599999999999994</v>
      </c>
      <c r="F19" s="95">
        <f t="shared" si="2"/>
        <v>1.98</v>
      </c>
      <c r="G19" s="98"/>
    </row>
    <row r="20" spans="1:59" ht="37.5" x14ac:dyDescent="0.3">
      <c r="A20" s="130" t="s">
        <v>554</v>
      </c>
      <c r="B20" s="132" t="s">
        <v>555</v>
      </c>
      <c r="C20" s="131">
        <v>1500</v>
      </c>
      <c r="D20" s="131">
        <v>1500000</v>
      </c>
      <c r="E20" s="112"/>
      <c r="F20" s="112"/>
      <c r="G20" s="98"/>
    </row>
    <row r="21" spans="1:59" ht="37.5" x14ac:dyDescent="0.3">
      <c r="A21" s="130" t="s">
        <v>554</v>
      </c>
      <c r="B21" s="132" t="s">
        <v>585</v>
      </c>
      <c r="C21" s="131">
        <v>1438.07</v>
      </c>
      <c r="D21" s="131">
        <v>1438070</v>
      </c>
      <c r="E21" s="112"/>
      <c r="F21" s="112"/>
      <c r="G21" s="98"/>
    </row>
    <row r="22" spans="1:59" x14ac:dyDescent="0.3">
      <c r="A22" s="125" t="s">
        <v>613</v>
      </c>
      <c r="B22" s="109" t="s">
        <v>614</v>
      </c>
      <c r="C22" s="112">
        <v>780.04</v>
      </c>
      <c r="D22" s="112">
        <v>780040</v>
      </c>
      <c r="E22" s="112"/>
      <c r="F22" s="112"/>
      <c r="G22" s="98"/>
    </row>
    <row r="23" spans="1:59" x14ac:dyDescent="0.3">
      <c r="A23" s="125" t="s">
        <v>615</v>
      </c>
      <c r="B23" s="109" t="s">
        <v>616</v>
      </c>
      <c r="C23" s="112">
        <v>237.49</v>
      </c>
      <c r="D23" s="112">
        <v>237488.05</v>
      </c>
      <c r="E23" s="112"/>
      <c r="F23" s="112"/>
      <c r="G23" s="98"/>
    </row>
    <row r="24" spans="1:59" s="113" customFormat="1" ht="56.25" x14ac:dyDescent="0.3">
      <c r="A24" s="130" t="s">
        <v>615</v>
      </c>
      <c r="B24" s="134" t="s">
        <v>654</v>
      </c>
      <c r="C24" s="131">
        <v>304</v>
      </c>
      <c r="D24" s="131">
        <v>304000</v>
      </c>
      <c r="E24" s="112"/>
      <c r="F24" s="112"/>
      <c r="G24" s="98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</row>
    <row r="25" spans="1:59" s="113" customFormat="1" ht="37.5" x14ac:dyDescent="0.3">
      <c r="A25" s="129" t="s">
        <v>615</v>
      </c>
      <c r="B25" s="140" t="s">
        <v>655</v>
      </c>
      <c r="C25" s="139">
        <v>240.75</v>
      </c>
      <c r="D25" s="139">
        <v>240754.81</v>
      </c>
      <c r="E25" s="112"/>
      <c r="F25" s="112"/>
      <c r="G25" s="98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</row>
    <row r="26" spans="1:59" s="113" customFormat="1" x14ac:dyDescent="0.3">
      <c r="A26" s="129" t="s">
        <v>615</v>
      </c>
      <c r="B26" s="140" t="s">
        <v>656</v>
      </c>
      <c r="C26" s="139">
        <v>8905.33</v>
      </c>
      <c r="D26" s="139">
        <v>8905333.0999999996</v>
      </c>
      <c r="E26" s="112"/>
      <c r="F26" s="112"/>
      <c r="G26" s="98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</row>
    <row r="27" spans="1:59" s="113" customFormat="1" ht="37.5" x14ac:dyDescent="0.3">
      <c r="A27" s="130" t="s">
        <v>657</v>
      </c>
      <c r="B27" s="134" t="s">
        <v>658</v>
      </c>
      <c r="C27" s="131">
        <v>128.30000000000001</v>
      </c>
      <c r="D27" s="131">
        <v>128300</v>
      </c>
      <c r="E27" s="112"/>
      <c r="F27" s="112"/>
      <c r="G27" s="98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</row>
    <row r="28" spans="1:59" s="113" customFormat="1" x14ac:dyDescent="0.3">
      <c r="A28" s="129" t="s">
        <v>657</v>
      </c>
      <c r="B28" s="140" t="s">
        <v>659</v>
      </c>
      <c r="C28" s="139">
        <v>10.17</v>
      </c>
      <c r="D28" s="139">
        <v>10167.24</v>
      </c>
      <c r="E28" s="112"/>
      <c r="F28" s="112"/>
      <c r="G28" s="98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</row>
    <row r="29" spans="1:59" s="113" customFormat="1" x14ac:dyDescent="0.3">
      <c r="A29" s="110" t="s">
        <v>660</v>
      </c>
      <c r="B29" s="111" t="s">
        <v>661</v>
      </c>
      <c r="C29" s="112">
        <v>69.930000000000007</v>
      </c>
      <c r="D29" s="112">
        <v>69934.399999999994</v>
      </c>
      <c r="E29" s="95"/>
      <c r="F29" s="95"/>
      <c r="G29" s="98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</row>
    <row r="30" spans="1:59" s="113" customFormat="1" x14ac:dyDescent="0.3">
      <c r="A30" s="110" t="s">
        <v>657</v>
      </c>
      <c r="B30" s="111" t="s">
        <v>661</v>
      </c>
      <c r="C30" s="112">
        <v>104.9</v>
      </c>
      <c r="D30" s="112">
        <v>104901.6</v>
      </c>
      <c r="E30" s="95"/>
      <c r="F30" s="9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</row>
    <row r="31" spans="1:59" s="113" customFormat="1" x14ac:dyDescent="0.3">
      <c r="A31" s="129" t="s">
        <v>662</v>
      </c>
      <c r="B31" s="140" t="s">
        <v>780</v>
      </c>
      <c r="C31" s="139">
        <v>10648</v>
      </c>
      <c r="D31" s="139">
        <v>10648000</v>
      </c>
      <c r="E31" s="95"/>
      <c r="F31" s="9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</row>
    <row r="32" spans="1:59" s="113" customFormat="1" ht="56.25" x14ac:dyDescent="0.3">
      <c r="A32" s="130" t="s">
        <v>934</v>
      </c>
      <c r="B32" s="134" t="s">
        <v>720</v>
      </c>
      <c r="C32" s="131">
        <v>7028.06</v>
      </c>
      <c r="D32" s="131">
        <v>7028056</v>
      </c>
      <c r="E32" s="95"/>
      <c r="F32" s="9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</row>
    <row r="33" spans="1:59" s="113" customFormat="1" ht="56.25" x14ac:dyDescent="0.3">
      <c r="A33" s="130" t="s">
        <v>554</v>
      </c>
      <c r="B33" s="132" t="s">
        <v>663</v>
      </c>
      <c r="C33" s="131">
        <v>6582.11</v>
      </c>
      <c r="D33" s="131">
        <v>6582114</v>
      </c>
      <c r="E33" s="95"/>
      <c r="F33" s="9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</row>
    <row r="34" spans="1:59" s="113" customFormat="1" ht="56.25" x14ac:dyDescent="0.3">
      <c r="A34" s="130" t="s">
        <v>666</v>
      </c>
      <c r="B34" s="132" t="s">
        <v>668</v>
      </c>
      <c r="C34" s="131">
        <v>40</v>
      </c>
      <c r="D34" s="131">
        <v>40000</v>
      </c>
      <c r="E34" s="95"/>
      <c r="F34" s="9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</row>
    <row r="35" spans="1:59" s="113" customFormat="1" ht="37.5" x14ac:dyDescent="0.3">
      <c r="A35" s="130" t="s">
        <v>667</v>
      </c>
      <c r="B35" s="132" t="s">
        <v>669</v>
      </c>
      <c r="C35" s="131">
        <v>50</v>
      </c>
      <c r="D35" s="131">
        <v>50000</v>
      </c>
      <c r="E35" s="95"/>
      <c r="F35" s="9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</row>
    <row r="36" spans="1:59" s="113" customFormat="1" ht="37.5" x14ac:dyDescent="0.3">
      <c r="A36" s="130" t="s">
        <v>670</v>
      </c>
      <c r="B36" s="132" t="s">
        <v>671</v>
      </c>
      <c r="C36" s="131">
        <v>10</v>
      </c>
      <c r="D36" s="131">
        <v>10000</v>
      </c>
      <c r="E36" s="95"/>
      <c r="F36" s="9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</row>
    <row r="37" spans="1:59" s="113" customFormat="1" ht="37.5" x14ac:dyDescent="0.3">
      <c r="A37" s="130" t="s">
        <v>672</v>
      </c>
      <c r="B37" s="132" t="s">
        <v>673</v>
      </c>
      <c r="C37" s="131">
        <v>380</v>
      </c>
      <c r="D37" s="131">
        <v>380000</v>
      </c>
      <c r="E37" s="95"/>
      <c r="F37" s="9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</row>
    <row r="38" spans="1:59" s="113" customFormat="1" x14ac:dyDescent="0.3">
      <c r="A38" s="129" t="s">
        <v>674</v>
      </c>
      <c r="B38" s="138" t="s">
        <v>675</v>
      </c>
      <c r="C38" s="139">
        <v>17.03</v>
      </c>
      <c r="D38" s="139">
        <v>17027.13</v>
      </c>
      <c r="E38" s="95"/>
      <c r="F38" s="9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</row>
    <row r="39" spans="1:59" s="113" customFormat="1" x14ac:dyDescent="0.3">
      <c r="A39" s="129" t="s">
        <v>676</v>
      </c>
      <c r="B39" s="138" t="s">
        <v>677</v>
      </c>
      <c r="C39" s="139">
        <v>11.01</v>
      </c>
      <c r="D39" s="139">
        <v>11014</v>
      </c>
      <c r="E39" s="95"/>
      <c r="F39" s="9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</row>
    <row r="40" spans="1:59" s="113" customFormat="1" x14ac:dyDescent="0.3">
      <c r="A40" s="129" t="s">
        <v>635</v>
      </c>
      <c r="B40" s="138" t="s">
        <v>678</v>
      </c>
      <c r="C40" s="139">
        <v>16.62</v>
      </c>
      <c r="D40" s="139">
        <v>16625.3</v>
      </c>
      <c r="E40" s="95"/>
      <c r="F40" s="9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</row>
    <row r="41" spans="1:59" s="113" customFormat="1" x14ac:dyDescent="0.3">
      <c r="A41" s="129" t="s">
        <v>613</v>
      </c>
      <c r="B41" s="138" t="s">
        <v>680</v>
      </c>
      <c r="C41" s="139">
        <v>541.86</v>
      </c>
      <c r="D41" s="139">
        <v>541857.56999999995</v>
      </c>
      <c r="E41" s="95"/>
      <c r="F41" s="9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</row>
    <row r="42" spans="1:59" s="113" customFormat="1" x14ac:dyDescent="0.3">
      <c r="A42" s="129" t="s">
        <v>679</v>
      </c>
      <c r="B42" s="138" t="s">
        <v>681</v>
      </c>
      <c r="C42" s="139">
        <v>122.48</v>
      </c>
      <c r="D42" s="139">
        <v>122485.96</v>
      </c>
      <c r="E42" s="95"/>
      <c r="F42" s="9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</row>
    <row r="43" spans="1:59" s="113" customFormat="1" x14ac:dyDescent="0.3">
      <c r="A43" s="129" t="s">
        <v>554</v>
      </c>
      <c r="B43" s="138" t="s">
        <v>682</v>
      </c>
      <c r="C43" s="139">
        <v>1197.75</v>
      </c>
      <c r="D43" s="139">
        <v>1197752.97</v>
      </c>
      <c r="E43" s="95"/>
      <c r="F43" s="9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</row>
    <row r="44" spans="1:59" s="113" customFormat="1" x14ac:dyDescent="0.3">
      <c r="A44" s="129" t="s">
        <v>683</v>
      </c>
      <c r="B44" s="138" t="s">
        <v>684</v>
      </c>
      <c r="C44" s="139">
        <v>63.17</v>
      </c>
      <c r="D44" s="139">
        <v>63168.23</v>
      </c>
      <c r="E44" s="95"/>
      <c r="F44" s="9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</row>
    <row r="45" spans="1:59" s="113" customFormat="1" ht="37.5" x14ac:dyDescent="0.3">
      <c r="A45" s="129" t="s">
        <v>685</v>
      </c>
      <c r="B45" s="138" t="s">
        <v>686</v>
      </c>
      <c r="C45" s="139">
        <v>611.55999999999995</v>
      </c>
      <c r="D45" s="139">
        <v>611558.68999999994</v>
      </c>
      <c r="E45" s="95"/>
      <c r="F45" s="9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</row>
    <row r="46" spans="1:59" s="113" customFormat="1" x14ac:dyDescent="0.3">
      <c r="A46" s="129" t="s">
        <v>554</v>
      </c>
      <c r="B46" s="138" t="s">
        <v>781</v>
      </c>
      <c r="C46" s="139">
        <v>2000</v>
      </c>
      <c r="D46" s="139">
        <v>2000000</v>
      </c>
      <c r="E46" s="95"/>
      <c r="F46" s="9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</row>
    <row r="47" spans="1:59" s="113" customFormat="1" ht="37.5" x14ac:dyDescent="0.3">
      <c r="A47" s="130" t="s">
        <v>723</v>
      </c>
      <c r="B47" s="134" t="s">
        <v>724</v>
      </c>
      <c r="C47" s="131">
        <v>600.19000000000005</v>
      </c>
      <c r="D47" s="131">
        <v>600187.89</v>
      </c>
      <c r="E47" s="95"/>
      <c r="F47" s="9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</row>
    <row r="48" spans="1:59" s="113" customFormat="1" ht="37.5" x14ac:dyDescent="0.3">
      <c r="A48" s="130" t="s">
        <v>725</v>
      </c>
      <c r="B48" s="134" t="s">
        <v>726</v>
      </c>
      <c r="C48" s="131">
        <v>200</v>
      </c>
      <c r="D48" s="131">
        <v>200000</v>
      </c>
      <c r="E48" s="95"/>
      <c r="F48" s="9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</row>
    <row r="49" spans="1:59" s="113" customFormat="1" ht="75" x14ac:dyDescent="0.3">
      <c r="A49" s="130" t="s">
        <v>628</v>
      </c>
      <c r="B49" s="134" t="s">
        <v>727</v>
      </c>
      <c r="C49" s="131">
        <v>830</v>
      </c>
      <c r="D49" s="131">
        <v>830000</v>
      </c>
      <c r="E49" s="95"/>
      <c r="F49" s="9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</row>
    <row r="50" spans="1:59" s="113" customFormat="1" ht="37.5" x14ac:dyDescent="0.3">
      <c r="A50" s="130" t="s">
        <v>554</v>
      </c>
      <c r="B50" s="134" t="s">
        <v>728</v>
      </c>
      <c r="C50" s="131">
        <v>200</v>
      </c>
      <c r="D50" s="131">
        <v>200000</v>
      </c>
      <c r="E50" s="95"/>
      <c r="F50" s="9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</row>
    <row r="51" spans="1:59" s="113" customFormat="1" ht="37.5" x14ac:dyDescent="0.3">
      <c r="A51" s="130" t="s">
        <v>554</v>
      </c>
      <c r="B51" s="134" t="s">
        <v>729</v>
      </c>
      <c r="C51" s="131">
        <v>1200</v>
      </c>
      <c r="D51" s="131">
        <v>1200000</v>
      </c>
      <c r="E51" s="95"/>
      <c r="F51" s="9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</row>
    <row r="52" spans="1:59" s="113" customFormat="1" x14ac:dyDescent="0.3">
      <c r="A52" s="129" t="s">
        <v>730</v>
      </c>
      <c r="B52" s="140" t="s">
        <v>731</v>
      </c>
      <c r="C52" s="139">
        <v>2322.5</v>
      </c>
      <c r="D52" s="139">
        <v>2322503.85</v>
      </c>
      <c r="E52" s="95"/>
      <c r="F52" s="9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</row>
    <row r="53" spans="1:59" s="113" customFormat="1" x14ac:dyDescent="0.3">
      <c r="A53" s="129" t="s">
        <v>732</v>
      </c>
      <c r="B53" s="140" t="s">
        <v>731</v>
      </c>
      <c r="C53" s="139">
        <v>1432.71</v>
      </c>
      <c r="D53" s="139">
        <v>1432711.71</v>
      </c>
      <c r="E53" s="95"/>
      <c r="F53" s="9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</row>
    <row r="54" spans="1:59" s="113" customFormat="1" ht="37.5" x14ac:dyDescent="0.3">
      <c r="A54" s="129" t="s">
        <v>895</v>
      </c>
      <c r="B54" s="140" t="s">
        <v>733</v>
      </c>
      <c r="C54" s="139">
        <v>981.72</v>
      </c>
      <c r="D54" s="139">
        <v>981722.03</v>
      </c>
      <c r="E54" s="95"/>
      <c r="F54" s="9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</row>
    <row r="55" spans="1:59" s="113" customFormat="1" x14ac:dyDescent="0.3">
      <c r="A55" s="129" t="s">
        <v>734</v>
      </c>
      <c r="B55" s="140" t="s">
        <v>735</v>
      </c>
      <c r="C55" s="139">
        <v>1598.58</v>
      </c>
      <c r="D55" s="139">
        <v>1598576.66</v>
      </c>
      <c r="E55" s="95"/>
      <c r="F55" s="9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  <c r="AR55" s="85"/>
      <c r="AS55" s="85"/>
      <c r="AT55" s="85"/>
      <c r="AU55" s="85"/>
      <c r="AV55" s="85"/>
      <c r="AW55" s="85"/>
      <c r="AX55" s="85"/>
      <c r="AY55" s="85"/>
      <c r="AZ55" s="85"/>
      <c r="BA55" s="85"/>
      <c r="BB55" s="85"/>
      <c r="BC55" s="85"/>
      <c r="BD55" s="85"/>
      <c r="BE55" s="85"/>
      <c r="BF55" s="85"/>
      <c r="BG55" s="85"/>
    </row>
    <row r="56" spans="1:59" s="113" customFormat="1" x14ac:dyDescent="0.3">
      <c r="A56" s="129" t="s">
        <v>736</v>
      </c>
      <c r="B56" s="140" t="s">
        <v>737</v>
      </c>
      <c r="C56" s="139">
        <v>2.77</v>
      </c>
      <c r="D56" s="139">
        <v>2766.52</v>
      </c>
      <c r="E56" s="95"/>
      <c r="F56" s="9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  <c r="AX56" s="85"/>
      <c r="AY56" s="85"/>
      <c r="AZ56" s="85"/>
      <c r="BA56" s="85"/>
      <c r="BB56" s="85"/>
      <c r="BC56" s="85"/>
      <c r="BD56" s="85"/>
      <c r="BE56" s="85"/>
      <c r="BF56" s="85"/>
      <c r="BG56" s="85"/>
    </row>
    <row r="57" spans="1:59" s="113" customFormat="1" ht="37.5" x14ac:dyDescent="0.3">
      <c r="A57" s="129" t="s">
        <v>743</v>
      </c>
      <c r="B57" s="140" t="s">
        <v>738</v>
      </c>
      <c r="C57" s="139">
        <v>40</v>
      </c>
      <c r="D57" s="139">
        <v>40000</v>
      </c>
      <c r="E57" s="95"/>
      <c r="F57" s="9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  <c r="BG57" s="85"/>
    </row>
    <row r="58" spans="1:59" s="113" customFormat="1" x14ac:dyDescent="0.3">
      <c r="A58" s="129" t="s">
        <v>739</v>
      </c>
      <c r="B58" s="140" t="s">
        <v>740</v>
      </c>
      <c r="C58" s="139">
        <v>6.8</v>
      </c>
      <c r="D58" s="139">
        <v>6796.28</v>
      </c>
      <c r="E58" s="95"/>
      <c r="F58" s="9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</row>
    <row r="59" spans="1:59" s="113" customFormat="1" x14ac:dyDescent="0.3">
      <c r="A59" s="129" t="s">
        <v>741</v>
      </c>
      <c r="B59" s="140" t="s">
        <v>742</v>
      </c>
      <c r="C59" s="139">
        <v>298.42</v>
      </c>
      <c r="D59" s="139">
        <v>298421.78000000003</v>
      </c>
      <c r="E59" s="95"/>
      <c r="F59" s="9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</row>
    <row r="60" spans="1:59" s="113" customFormat="1" ht="37.5" x14ac:dyDescent="0.3">
      <c r="A60" s="129" t="s">
        <v>743</v>
      </c>
      <c r="B60" s="140" t="s">
        <v>738</v>
      </c>
      <c r="C60" s="139">
        <v>380.29</v>
      </c>
      <c r="D60" s="139">
        <v>380287</v>
      </c>
      <c r="E60" s="95"/>
      <c r="F60" s="9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</row>
    <row r="61" spans="1:59" s="113" customFormat="1" ht="37.5" x14ac:dyDescent="0.3">
      <c r="A61" s="129" t="s">
        <v>744</v>
      </c>
      <c r="B61" s="140" t="s">
        <v>745</v>
      </c>
      <c r="C61" s="139">
        <v>988.36</v>
      </c>
      <c r="D61" s="139">
        <v>988358.48</v>
      </c>
      <c r="E61" s="95"/>
      <c r="F61" s="9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</row>
    <row r="62" spans="1:59" s="113" customFormat="1" ht="56.25" x14ac:dyDescent="0.3">
      <c r="A62" s="129" t="s">
        <v>856</v>
      </c>
      <c r="B62" s="140" t="s">
        <v>746</v>
      </c>
      <c r="C62" s="139">
        <v>140.16999999999999</v>
      </c>
      <c r="D62" s="139">
        <v>140165.26</v>
      </c>
      <c r="E62" s="95"/>
      <c r="F62" s="9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</row>
    <row r="63" spans="1:59" s="113" customFormat="1" x14ac:dyDescent="0.3">
      <c r="A63" s="130" t="s">
        <v>732</v>
      </c>
      <c r="B63" s="134" t="s">
        <v>747</v>
      </c>
      <c r="C63" s="131">
        <v>3500</v>
      </c>
      <c r="D63" s="131">
        <v>3500000</v>
      </c>
      <c r="E63" s="95"/>
      <c r="F63" s="9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</row>
    <row r="64" spans="1:59" s="113" customFormat="1" ht="37.5" x14ac:dyDescent="0.3">
      <c r="A64" s="130" t="s">
        <v>895</v>
      </c>
      <c r="B64" s="134" t="s">
        <v>748</v>
      </c>
      <c r="C64" s="131">
        <v>2000</v>
      </c>
      <c r="D64" s="131">
        <v>2000000</v>
      </c>
      <c r="E64" s="95"/>
      <c r="F64" s="9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</row>
    <row r="65" spans="1:59" s="113" customFormat="1" x14ac:dyDescent="0.3">
      <c r="A65" s="130" t="s">
        <v>741</v>
      </c>
      <c r="B65" s="134" t="s">
        <v>749</v>
      </c>
      <c r="C65" s="131">
        <v>3892</v>
      </c>
      <c r="D65" s="131">
        <v>3892000</v>
      </c>
      <c r="E65" s="95"/>
      <c r="F65" s="9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</row>
    <row r="66" spans="1:59" s="113" customFormat="1" x14ac:dyDescent="0.3">
      <c r="A66" s="130" t="s">
        <v>744</v>
      </c>
      <c r="B66" s="134" t="s">
        <v>750</v>
      </c>
      <c r="C66" s="131">
        <v>3000</v>
      </c>
      <c r="D66" s="131">
        <v>3000000</v>
      </c>
      <c r="E66" s="95"/>
      <c r="F66" s="9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</row>
    <row r="67" spans="1:59" s="113" customFormat="1" x14ac:dyDescent="0.3">
      <c r="A67" s="129" t="s">
        <v>751</v>
      </c>
      <c r="B67" s="140" t="s">
        <v>752</v>
      </c>
      <c r="C67" s="139">
        <v>43.96</v>
      </c>
      <c r="D67" s="139">
        <v>43956</v>
      </c>
      <c r="E67" s="95"/>
      <c r="F67" s="9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</row>
    <row r="68" spans="1:59" s="113" customFormat="1" ht="37.5" x14ac:dyDescent="0.3">
      <c r="A68" s="130" t="s">
        <v>554</v>
      </c>
      <c r="B68" s="132" t="s">
        <v>753</v>
      </c>
      <c r="C68" s="131">
        <v>4130</v>
      </c>
      <c r="D68" s="131">
        <v>4130000</v>
      </c>
      <c r="E68" s="95"/>
      <c r="F68" s="9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</row>
    <row r="69" spans="1:59" s="113" customFormat="1" ht="56.25" x14ac:dyDescent="0.3">
      <c r="A69" s="129" t="s">
        <v>755</v>
      </c>
      <c r="B69" s="140" t="s">
        <v>756</v>
      </c>
      <c r="C69" s="139">
        <v>72</v>
      </c>
      <c r="D69" s="139">
        <v>72000</v>
      </c>
      <c r="E69" s="95"/>
      <c r="F69" s="9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</row>
    <row r="70" spans="1:59" s="113" customFormat="1" ht="56.25" x14ac:dyDescent="0.3">
      <c r="A70" s="110" t="s">
        <v>935</v>
      </c>
      <c r="B70" s="111" t="s">
        <v>853</v>
      </c>
      <c r="C70" s="112">
        <v>45</v>
      </c>
      <c r="D70" s="112">
        <v>45000</v>
      </c>
      <c r="E70" s="95"/>
      <c r="F70" s="9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</row>
    <row r="71" spans="1:59" s="113" customFormat="1" ht="56.25" x14ac:dyDescent="0.3">
      <c r="A71" s="110" t="s">
        <v>799</v>
      </c>
      <c r="B71" s="151" t="s">
        <v>399</v>
      </c>
      <c r="C71" s="144"/>
      <c r="D71" s="144">
        <v>2.91</v>
      </c>
      <c r="E71" s="145"/>
      <c r="F71" s="14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  <c r="AS71" s="85"/>
      <c r="AT71" s="85"/>
      <c r="AU71" s="85"/>
      <c r="AV71" s="85"/>
      <c r="AW71" s="85"/>
      <c r="AX71" s="85"/>
      <c r="AY71" s="85"/>
      <c r="AZ71" s="85"/>
      <c r="BA71" s="85"/>
      <c r="BB71" s="85"/>
      <c r="BC71" s="85"/>
      <c r="BD71" s="85"/>
      <c r="BE71" s="85"/>
      <c r="BF71" s="85"/>
      <c r="BG71" s="85"/>
    </row>
    <row r="72" spans="1:59" s="113" customFormat="1" ht="37.5" x14ac:dyDescent="0.3">
      <c r="A72" s="110" t="s">
        <v>856</v>
      </c>
      <c r="B72" s="151" t="s">
        <v>857</v>
      </c>
      <c r="C72" s="112"/>
      <c r="D72" s="112"/>
      <c r="E72" s="144">
        <v>3.55</v>
      </c>
      <c r="F72" s="144">
        <v>-3.93</v>
      </c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</row>
    <row r="73" spans="1:59" s="113" customFormat="1" ht="56.25" x14ac:dyDescent="0.3">
      <c r="A73" s="110" t="s">
        <v>799</v>
      </c>
      <c r="B73" s="151" t="s">
        <v>399</v>
      </c>
      <c r="C73" s="112"/>
      <c r="D73" s="112"/>
      <c r="E73" s="144">
        <v>2.91</v>
      </c>
      <c r="F73" s="144">
        <v>2.91</v>
      </c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</row>
    <row r="74" spans="1:59" s="113" customFormat="1" ht="75" x14ac:dyDescent="0.3">
      <c r="A74" s="110" t="s">
        <v>795</v>
      </c>
      <c r="B74" s="151" t="s">
        <v>155</v>
      </c>
      <c r="C74" s="112"/>
      <c r="D74" s="112"/>
      <c r="E74" s="144">
        <v>1.4</v>
      </c>
      <c r="F74" s="144">
        <v>3</v>
      </c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</row>
    <row r="75" spans="1:59" s="113" customFormat="1" x14ac:dyDescent="0.3">
      <c r="A75" s="114"/>
      <c r="B75" s="115"/>
      <c r="C75" s="116"/>
      <c r="D75" s="116"/>
      <c r="E75" s="99"/>
      <c r="F75" s="99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</row>
    <row r="76" spans="1:59" s="113" customFormat="1" x14ac:dyDescent="0.3">
      <c r="A76" s="114"/>
      <c r="B76" s="115"/>
      <c r="C76" s="116"/>
      <c r="D76" s="116"/>
      <c r="E76" s="99"/>
      <c r="F76" s="99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</row>
    <row r="77" spans="1:59" s="113" customFormat="1" x14ac:dyDescent="0.3">
      <c r="A77" s="92" t="s">
        <v>541</v>
      </c>
      <c r="B77" s="109"/>
      <c r="C77" s="95">
        <f>C78+C79+C80+C81+C82+C83+C84+C85+C86+C87+C88+C89+C90+C91+C92+C93+C94+C95+C96+C97+C98+C99</f>
        <v>31463.959999999995</v>
      </c>
      <c r="D77" s="95">
        <f>D78+D79+D80+D81+D82+D83+D84+D85+D86+D87+D88+D89+D90+D91+D92+D93+D94+D95+D96+D97+D98+D99</f>
        <v>31463966.729999997</v>
      </c>
      <c r="E77" s="95">
        <f>E78+E79+E80+E81+E82+E83+E84+E85+E86+E87+E88+E89+E90+E91+E92+E93+E94+E95+E96+E97+E98+E99</f>
        <v>0</v>
      </c>
      <c r="F77" s="95">
        <f>F78+F79+F80+F81+F82+F83+F84+F85+F86+F87+F88+F89+F90+F91+F92+F93+F94+F95+F96+F97+F98+F99</f>
        <v>0</v>
      </c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</row>
    <row r="78" spans="1:59" s="113" customFormat="1" ht="93.75" x14ac:dyDescent="0.3">
      <c r="A78" s="129" t="s">
        <v>693</v>
      </c>
      <c r="B78" s="138" t="s">
        <v>754</v>
      </c>
      <c r="C78" s="139">
        <v>2680.35</v>
      </c>
      <c r="D78" s="139">
        <v>2680350</v>
      </c>
      <c r="E78" s="112"/>
      <c r="F78" s="112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</row>
    <row r="79" spans="1:59" s="113" customFormat="1" ht="93.75" x14ac:dyDescent="0.3">
      <c r="A79" s="129" t="s">
        <v>694</v>
      </c>
      <c r="B79" s="138" t="s">
        <v>696</v>
      </c>
      <c r="C79" s="139">
        <v>6259.29</v>
      </c>
      <c r="D79" s="139">
        <v>6259290.8799999999</v>
      </c>
      <c r="E79" s="112"/>
      <c r="F79" s="112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</row>
    <row r="80" spans="1:59" s="113" customFormat="1" ht="37.5" x14ac:dyDescent="0.3">
      <c r="A80" s="129" t="s">
        <v>695</v>
      </c>
      <c r="B80" s="138" t="s">
        <v>697</v>
      </c>
      <c r="C80" s="139">
        <v>22.6</v>
      </c>
      <c r="D80" s="139">
        <v>22600</v>
      </c>
      <c r="E80" s="112"/>
      <c r="F80" s="112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</row>
    <row r="81" spans="1:59" s="113" customFormat="1" ht="37.5" x14ac:dyDescent="0.3">
      <c r="A81" s="129" t="s">
        <v>698</v>
      </c>
      <c r="B81" s="138" t="s">
        <v>699</v>
      </c>
      <c r="C81" s="139">
        <v>33.700000000000003</v>
      </c>
      <c r="D81" s="139">
        <v>33700</v>
      </c>
      <c r="E81" s="112"/>
      <c r="F81" s="112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</row>
    <row r="82" spans="1:59" s="113" customFormat="1" x14ac:dyDescent="0.3">
      <c r="A82" s="129" t="s">
        <v>700</v>
      </c>
      <c r="B82" s="138" t="s">
        <v>701</v>
      </c>
      <c r="C82" s="139">
        <v>212.2</v>
      </c>
      <c r="D82" s="139">
        <v>212200</v>
      </c>
      <c r="E82" s="112"/>
      <c r="F82" s="112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</row>
    <row r="83" spans="1:59" s="113" customFormat="1" ht="37.5" x14ac:dyDescent="0.3">
      <c r="A83" s="129" t="s">
        <v>702</v>
      </c>
      <c r="B83" s="138" t="s">
        <v>703</v>
      </c>
      <c r="C83" s="139">
        <v>32</v>
      </c>
      <c r="D83" s="139">
        <v>32000</v>
      </c>
      <c r="E83" s="112"/>
      <c r="F83" s="112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</row>
    <row r="84" spans="1:59" s="113" customFormat="1" ht="37.5" x14ac:dyDescent="0.3">
      <c r="A84" s="129" t="s">
        <v>704</v>
      </c>
      <c r="B84" s="138" t="s">
        <v>705</v>
      </c>
      <c r="C84" s="139">
        <v>202.1</v>
      </c>
      <c r="D84" s="139">
        <v>202100</v>
      </c>
      <c r="E84" s="112"/>
      <c r="F84" s="112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</row>
    <row r="85" spans="1:59" s="113" customFormat="1" ht="75" x14ac:dyDescent="0.3">
      <c r="A85" s="130" t="s">
        <v>693</v>
      </c>
      <c r="B85" s="132" t="s">
        <v>706</v>
      </c>
      <c r="C85" s="131">
        <v>581.19000000000005</v>
      </c>
      <c r="D85" s="131">
        <v>581190</v>
      </c>
      <c r="E85" s="112"/>
      <c r="F85" s="112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5"/>
      <c r="BB85" s="85"/>
      <c r="BC85" s="85"/>
      <c r="BD85" s="85"/>
      <c r="BE85" s="85"/>
      <c r="BF85" s="85"/>
      <c r="BG85" s="85"/>
    </row>
    <row r="86" spans="1:59" s="113" customFormat="1" ht="56.25" x14ac:dyDescent="0.3">
      <c r="A86" s="130" t="s">
        <v>707</v>
      </c>
      <c r="B86" s="132" t="s">
        <v>708</v>
      </c>
      <c r="C86" s="131">
        <v>109.5</v>
      </c>
      <c r="D86" s="131">
        <v>109500</v>
      </c>
      <c r="E86" s="112"/>
      <c r="F86" s="112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</row>
    <row r="87" spans="1:59" s="113" customFormat="1" ht="187.5" x14ac:dyDescent="0.3">
      <c r="A87" s="130" t="s">
        <v>694</v>
      </c>
      <c r="B87" s="132" t="s">
        <v>709</v>
      </c>
      <c r="C87" s="131">
        <v>18582.080000000002</v>
      </c>
      <c r="D87" s="131">
        <v>18582080</v>
      </c>
      <c r="E87" s="112"/>
      <c r="F87" s="112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</row>
    <row r="88" spans="1:59" s="113" customFormat="1" ht="56.25" x14ac:dyDescent="0.3">
      <c r="A88" s="130" t="s">
        <v>710</v>
      </c>
      <c r="B88" s="135" t="s">
        <v>711</v>
      </c>
      <c r="C88" s="131">
        <v>727.23</v>
      </c>
      <c r="D88" s="131">
        <v>727230</v>
      </c>
      <c r="E88" s="112"/>
      <c r="F88" s="112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</row>
    <row r="89" spans="1:59" s="113" customFormat="1" ht="37.5" x14ac:dyDescent="0.3">
      <c r="A89" s="110" t="s">
        <v>693</v>
      </c>
      <c r="B89" s="117" t="s">
        <v>713</v>
      </c>
      <c r="C89" s="112">
        <v>824.02</v>
      </c>
      <c r="D89" s="112">
        <v>824025.4</v>
      </c>
      <c r="E89" s="112"/>
      <c r="F89" s="112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</row>
    <row r="90" spans="1:59" s="113" customFormat="1" x14ac:dyDescent="0.3">
      <c r="A90" s="110" t="s">
        <v>694</v>
      </c>
      <c r="B90" s="117" t="s">
        <v>712</v>
      </c>
      <c r="C90" s="112">
        <v>3.52</v>
      </c>
      <c r="D90" s="112">
        <v>3517.74</v>
      </c>
      <c r="E90" s="112"/>
      <c r="F90" s="112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</row>
    <row r="91" spans="1:59" s="113" customFormat="1" ht="37.5" x14ac:dyDescent="0.3">
      <c r="A91" s="110" t="s">
        <v>694</v>
      </c>
      <c r="B91" s="117" t="s">
        <v>714</v>
      </c>
      <c r="C91" s="112">
        <v>1146.44</v>
      </c>
      <c r="D91" s="112">
        <v>1146442.3899999999</v>
      </c>
      <c r="E91" s="112"/>
      <c r="F91" s="112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</row>
    <row r="92" spans="1:59" s="113" customFormat="1" x14ac:dyDescent="0.3">
      <c r="A92" s="110" t="s">
        <v>924</v>
      </c>
      <c r="B92" s="117" t="s">
        <v>715</v>
      </c>
      <c r="C92" s="112">
        <v>18.68</v>
      </c>
      <c r="D92" s="112">
        <v>18680.169999999998</v>
      </c>
      <c r="E92" s="112"/>
      <c r="F92" s="112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</row>
    <row r="93" spans="1:59" s="113" customFormat="1" x14ac:dyDescent="0.3">
      <c r="A93" s="110" t="s">
        <v>700</v>
      </c>
      <c r="B93" s="117" t="s">
        <v>715</v>
      </c>
      <c r="C93" s="112">
        <v>0.4</v>
      </c>
      <c r="D93" s="112">
        <v>397.06</v>
      </c>
      <c r="E93" s="112"/>
      <c r="F93" s="112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</row>
    <row r="94" spans="1:59" s="113" customFormat="1" x14ac:dyDescent="0.3">
      <c r="A94" s="110" t="s">
        <v>925</v>
      </c>
      <c r="B94" s="117" t="s">
        <v>715</v>
      </c>
      <c r="C94" s="112">
        <v>0.01</v>
      </c>
      <c r="D94" s="112">
        <v>6.38</v>
      </c>
      <c r="E94" s="112"/>
      <c r="F94" s="112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</row>
    <row r="95" spans="1:59" s="113" customFormat="1" x14ac:dyDescent="0.3">
      <c r="A95" s="110" t="s">
        <v>693</v>
      </c>
      <c r="B95" s="117" t="s">
        <v>716</v>
      </c>
      <c r="C95" s="112">
        <v>0.01</v>
      </c>
      <c r="D95" s="112">
        <v>13.16</v>
      </c>
      <c r="E95" s="112"/>
      <c r="F95" s="112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</row>
    <row r="96" spans="1:59" s="113" customFormat="1" x14ac:dyDescent="0.3">
      <c r="A96" s="110" t="s">
        <v>694</v>
      </c>
      <c r="B96" s="117" t="s">
        <v>717</v>
      </c>
      <c r="C96" s="112">
        <v>5.01</v>
      </c>
      <c r="D96" s="112">
        <v>5007.1899999999996</v>
      </c>
      <c r="E96" s="112"/>
      <c r="F96" s="112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</row>
    <row r="97" spans="1:59" s="113" customFormat="1" ht="37.5" x14ac:dyDescent="0.3">
      <c r="A97" s="110" t="s">
        <v>695</v>
      </c>
      <c r="B97" s="117" t="s">
        <v>718</v>
      </c>
      <c r="C97" s="112">
        <v>4.09</v>
      </c>
      <c r="D97" s="112">
        <v>4090</v>
      </c>
      <c r="E97" s="112"/>
      <c r="F97" s="112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85"/>
      <c r="AO97" s="85"/>
      <c r="AP97" s="85"/>
      <c r="AQ97" s="85"/>
      <c r="AR97" s="85"/>
      <c r="AS97" s="85"/>
      <c r="AT97" s="85"/>
      <c r="AU97" s="85"/>
      <c r="AV97" s="85"/>
      <c r="AW97" s="85"/>
      <c r="AX97" s="85"/>
      <c r="AY97" s="85"/>
      <c r="AZ97" s="85"/>
      <c r="BA97" s="85"/>
      <c r="BB97" s="85"/>
      <c r="BC97" s="85"/>
      <c r="BD97" s="85"/>
      <c r="BE97" s="85"/>
      <c r="BF97" s="85"/>
      <c r="BG97" s="85"/>
    </row>
    <row r="98" spans="1:59" s="113" customFormat="1" x14ac:dyDescent="0.3">
      <c r="A98" s="110" t="s">
        <v>694</v>
      </c>
      <c r="B98" s="150" t="s">
        <v>719</v>
      </c>
      <c r="C98" s="112">
        <v>3.51</v>
      </c>
      <c r="D98" s="112">
        <v>3510</v>
      </c>
      <c r="E98" s="112"/>
      <c r="F98" s="112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  <c r="AQ98" s="85"/>
      <c r="AR98" s="85"/>
      <c r="AS98" s="85"/>
      <c r="AT98" s="85"/>
      <c r="AU98" s="85"/>
      <c r="AV98" s="85"/>
      <c r="AW98" s="85"/>
      <c r="AX98" s="85"/>
      <c r="AY98" s="85"/>
      <c r="AZ98" s="85"/>
      <c r="BA98" s="85"/>
      <c r="BB98" s="85"/>
      <c r="BC98" s="85"/>
      <c r="BD98" s="85"/>
      <c r="BE98" s="85"/>
      <c r="BF98" s="85"/>
      <c r="BG98" s="85"/>
    </row>
    <row r="99" spans="1:59" s="113" customFormat="1" x14ac:dyDescent="0.3">
      <c r="A99" s="110" t="s">
        <v>693</v>
      </c>
      <c r="B99" s="150" t="s">
        <v>803</v>
      </c>
      <c r="C99" s="144">
        <v>16.03</v>
      </c>
      <c r="D99" s="144">
        <v>16036.36</v>
      </c>
      <c r="E99" s="144"/>
      <c r="F99" s="144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</row>
    <row r="100" spans="1:59" s="113" customFormat="1" x14ac:dyDescent="0.3">
      <c r="A100" s="114"/>
      <c r="B100" s="115"/>
      <c r="C100" s="116"/>
      <c r="D100" s="116"/>
      <c r="E100" s="99"/>
      <c r="F100" s="99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</row>
    <row r="101" spans="1:59" s="113" customFormat="1" x14ac:dyDescent="0.3">
      <c r="A101" s="114"/>
      <c r="B101" s="115"/>
      <c r="C101" s="116"/>
      <c r="D101" s="116"/>
      <c r="E101" s="99"/>
      <c r="F101" s="99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</row>
    <row r="102" spans="1:59" s="113" customFormat="1" x14ac:dyDescent="0.3">
      <c r="A102" s="92" t="s">
        <v>542</v>
      </c>
      <c r="B102" s="109"/>
      <c r="C102" s="95">
        <f>C103+C104+C105+C106+C107+C108+C109+C110+C111+C112+C113+C114+C115+C116+C117+C118+C119+C120+C121</f>
        <v>857.63</v>
      </c>
      <c r="D102" s="95">
        <f t="shared" ref="D102:F102" si="3">D103+D104+D105+D106+D107+D108+D109+D110+D111+D112+D113+D114+D115+D116+D117+D118+D119+D120+D121</f>
        <v>857631.36</v>
      </c>
      <c r="E102" s="95">
        <f t="shared" si="3"/>
        <v>39577.869999999995</v>
      </c>
      <c r="F102" s="95">
        <f t="shared" si="3"/>
        <v>43708.380000000012</v>
      </c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</row>
    <row r="103" spans="1:59" s="113" customFormat="1" ht="112.5" x14ac:dyDescent="0.3">
      <c r="A103" s="129" t="s">
        <v>770</v>
      </c>
      <c r="B103" s="142" t="s">
        <v>771</v>
      </c>
      <c r="C103" s="139">
        <v>500</v>
      </c>
      <c r="D103" s="139">
        <v>500000</v>
      </c>
      <c r="E103" s="112"/>
      <c r="F103" s="112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</row>
    <row r="104" spans="1:59" s="113" customFormat="1" x14ac:dyDescent="0.3">
      <c r="A104" s="130" t="s">
        <v>772</v>
      </c>
      <c r="B104" s="136" t="s">
        <v>945</v>
      </c>
      <c r="C104" s="131">
        <v>129.69999999999999</v>
      </c>
      <c r="D104" s="131">
        <v>129700</v>
      </c>
      <c r="E104" s="112"/>
      <c r="F104" s="112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</row>
    <row r="105" spans="1:59" s="113" customFormat="1" ht="56.25" x14ac:dyDescent="0.3">
      <c r="A105" s="110" t="s">
        <v>809</v>
      </c>
      <c r="B105" s="149" t="s">
        <v>810</v>
      </c>
      <c r="C105" s="144">
        <v>0.42</v>
      </c>
      <c r="D105" s="144">
        <v>422.24</v>
      </c>
      <c r="E105" s="144"/>
      <c r="F105" s="144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</row>
    <row r="106" spans="1:59" s="113" customFormat="1" ht="56.25" x14ac:dyDescent="0.3">
      <c r="A106" s="110" t="s">
        <v>811</v>
      </c>
      <c r="B106" s="149" t="s">
        <v>810</v>
      </c>
      <c r="C106" s="144">
        <v>199.63</v>
      </c>
      <c r="D106" s="144">
        <v>199630.34</v>
      </c>
      <c r="E106" s="144"/>
      <c r="F106" s="144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/>
      <c r="AV106" s="85"/>
      <c r="AW106" s="85"/>
      <c r="AX106" s="85"/>
      <c r="AY106" s="85"/>
      <c r="AZ106" s="85"/>
      <c r="BA106" s="85"/>
      <c r="BB106" s="85"/>
      <c r="BC106" s="85"/>
      <c r="BD106" s="85"/>
      <c r="BE106" s="85"/>
      <c r="BF106" s="85"/>
      <c r="BG106" s="85"/>
    </row>
    <row r="107" spans="1:59" s="113" customFormat="1" ht="56.25" x14ac:dyDescent="0.3">
      <c r="A107" s="110" t="s">
        <v>812</v>
      </c>
      <c r="B107" s="149" t="s">
        <v>813</v>
      </c>
      <c r="C107" s="144">
        <v>27.5</v>
      </c>
      <c r="D107" s="144">
        <v>27496.240000000002</v>
      </c>
      <c r="E107" s="144">
        <v>39559.019999999997</v>
      </c>
      <c r="F107" s="144">
        <v>43687.75</v>
      </c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</row>
    <row r="108" spans="1:59" s="113" customFormat="1" ht="93.75" x14ac:dyDescent="0.3">
      <c r="A108" s="110" t="s">
        <v>814</v>
      </c>
      <c r="B108" s="149" t="s">
        <v>815</v>
      </c>
      <c r="C108" s="144"/>
      <c r="D108" s="144">
        <v>0.25</v>
      </c>
      <c r="E108" s="144">
        <v>4.75</v>
      </c>
      <c r="F108" s="144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</row>
    <row r="109" spans="1:59" s="113" customFormat="1" ht="37.5" x14ac:dyDescent="0.3">
      <c r="A109" s="110" t="s">
        <v>816</v>
      </c>
      <c r="B109" s="149" t="s">
        <v>171</v>
      </c>
      <c r="C109" s="144"/>
      <c r="D109" s="144">
        <v>1.02</v>
      </c>
      <c r="E109" s="144">
        <v>2.92</v>
      </c>
      <c r="F109" s="144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85"/>
      <c r="AW109" s="85"/>
      <c r="AX109" s="85"/>
      <c r="AY109" s="85"/>
      <c r="AZ109" s="85"/>
      <c r="BA109" s="85"/>
      <c r="BB109" s="85"/>
      <c r="BC109" s="85"/>
      <c r="BD109" s="85"/>
      <c r="BE109" s="85"/>
      <c r="BF109" s="85"/>
      <c r="BG109" s="85"/>
    </row>
    <row r="110" spans="1:59" s="113" customFormat="1" ht="37.5" x14ac:dyDescent="0.3">
      <c r="A110" s="110" t="s">
        <v>817</v>
      </c>
      <c r="B110" s="149" t="s">
        <v>402</v>
      </c>
      <c r="C110" s="144"/>
      <c r="D110" s="144">
        <v>2.2000000000000002</v>
      </c>
      <c r="E110" s="144">
        <v>2.2000000000000002</v>
      </c>
      <c r="F110" s="144">
        <v>2.2000000000000002</v>
      </c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5"/>
      <c r="AL110" s="85"/>
      <c r="AM110" s="85"/>
      <c r="AN110" s="85"/>
      <c r="AO110" s="85"/>
      <c r="AP110" s="85"/>
      <c r="AQ110" s="85"/>
      <c r="AR110" s="85"/>
      <c r="AS110" s="85"/>
      <c r="AT110" s="85"/>
      <c r="AU110" s="85"/>
      <c r="AV110" s="85"/>
      <c r="AW110" s="85"/>
      <c r="AX110" s="85"/>
      <c r="AY110" s="85"/>
      <c r="AZ110" s="85"/>
      <c r="BA110" s="85"/>
      <c r="BB110" s="85"/>
      <c r="BC110" s="85"/>
      <c r="BD110" s="85"/>
      <c r="BE110" s="85"/>
      <c r="BF110" s="85"/>
      <c r="BG110" s="85"/>
    </row>
    <row r="111" spans="1:59" s="113" customFormat="1" ht="56.25" x14ac:dyDescent="0.3">
      <c r="A111" s="110" t="s">
        <v>818</v>
      </c>
      <c r="B111" s="149" t="s">
        <v>819</v>
      </c>
      <c r="C111" s="144"/>
      <c r="D111" s="144">
        <v>2</v>
      </c>
      <c r="E111" s="144">
        <v>2</v>
      </c>
      <c r="F111" s="144">
        <v>3.8</v>
      </c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5"/>
      <c r="AL111" s="85"/>
      <c r="AM111" s="85"/>
      <c r="AN111" s="85"/>
      <c r="AO111" s="85"/>
      <c r="AP111" s="85"/>
      <c r="AQ111" s="85"/>
      <c r="AR111" s="85"/>
      <c r="AS111" s="85"/>
      <c r="AT111" s="85"/>
      <c r="AU111" s="85"/>
      <c r="AV111" s="85"/>
      <c r="AW111" s="85"/>
      <c r="AX111" s="85"/>
      <c r="AY111" s="85"/>
      <c r="AZ111" s="85"/>
      <c r="BA111" s="85"/>
      <c r="BB111" s="85"/>
      <c r="BC111" s="85"/>
      <c r="BD111" s="85"/>
      <c r="BE111" s="85"/>
      <c r="BF111" s="85"/>
      <c r="BG111" s="85"/>
    </row>
    <row r="112" spans="1:59" s="113" customFormat="1" ht="37.5" x14ac:dyDescent="0.3">
      <c r="A112" s="110" t="s">
        <v>820</v>
      </c>
      <c r="B112" s="149" t="s">
        <v>367</v>
      </c>
      <c r="C112" s="144">
        <v>0.37</v>
      </c>
      <c r="D112" s="144">
        <v>367.02</v>
      </c>
      <c r="E112" s="144"/>
      <c r="F112" s="144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5"/>
      <c r="AS112" s="85"/>
      <c r="AT112" s="85"/>
      <c r="AU112" s="85"/>
      <c r="AV112" s="85"/>
      <c r="AW112" s="85"/>
      <c r="AX112" s="85"/>
      <c r="AY112" s="85"/>
      <c r="AZ112" s="85"/>
      <c r="BA112" s="85"/>
      <c r="BB112" s="85"/>
      <c r="BC112" s="85"/>
      <c r="BD112" s="85"/>
      <c r="BE112" s="85"/>
      <c r="BF112" s="85"/>
      <c r="BG112" s="85"/>
    </row>
    <row r="113" spans="1:59" s="113" customFormat="1" ht="56.25" x14ac:dyDescent="0.3">
      <c r="A113" s="110" t="s">
        <v>821</v>
      </c>
      <c r="B113" s="149" t="s">
        <v>173</v>
      </c>
      <c r="C113" s="144"/>
      <c r="D113" s="144">
        <v>0.39</v>
      </c>
      <c r="E113" s="144">
        <v>2.5299999999999998</v>
      </c>
      <c r="F113" s="144">
        <v>1.55</v>
      </c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</row>
    <row r="114" spans="1:59" s="113" customFormat="1" ht="112.5" x14ac:dyDescent="0.3">
      <c r="A114" s="110" t="s">
        <v>822</v>
      </c>
      <c r="B114" s="149" t="s">
        <v>160</v>
      </c>
      <c r="C114" s="144"/>
      <c r="D114" s="144">
        <v>0.87</v>
      </c>
      <c r="E114" s="144"/>
      <c r="F114" s="144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</row>
    <row r="115" spans="1:59" s="113" customFormat="1" ht="56.25" x14ac:dyDescent="0.3">
      <c r="A115" s="110" t="s">
        <v>823</v>
      </c>
      <c r="B115" s="149" t="s">
        <v>313</v>
      </c>
      <c r="C115" s="144">
        <v>0.01</v>
      </c>
      <c r="D115" s="144">
        <v>3.79</v>
      </c>
      <c r="E115" s="144"/>
      <c r="F115" s="144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</row>
    <row r="116" spans="1:59" s="113" customFormat="1" ht="37.5" x14ac:dyDescent="0.3">
      <c r="A116" s="110" t="s">
        <v>824</v>
      </c>
      <c r="B116" s="149" t="s">
        <v>825</v>
      </c>
      <c r="C116" s="144"/>
      <c r="D116" s="144">
        <v>1.08</v>
      </c>
      <c r="E116" s="144"/>
      <c r="F116" s="144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</row>
    <row r="117" spans="1:59" s="113" customFormat="1" ht="56.25" x14ac:dyDescent="0.3">
      <c r="A117" s="110" t="s">
        <v>826</v>
      </c>
      <c r="B117" s="149" t="s">
        <v>827</v>
      </c>
      <c r="C117" s="144"/>
      <c r="D117" s="144">
        <v>0.18</v>
      </c>
      <c r="E117" s="144"/>
      <c r="F117" s="144">
        <v>3.55</v>
      </c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</row>
    <row r="118" spans="1:59" s="113" customFormat="1" ht="56.25" x14ac:dyDescent="0.3">
      <c r="A118" s="110" t="s">
        <v>828</v>
      </c>
      <c r="B118" s="149" t="s">
        <v>156</v>
      </c>
      <c r="C118" s="144"/>
      <c r="D118" s="144">
        <v>3.74</v>
      </c>
      <c r="E118" s="144"/>
      <c r="F118" s="144">
        <v>3.04</v>
      </c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</row>
    <row r="119" spans="1:59" s="113" customFormat="1" ht="37.5" x14ac:dyDescent="0.3">
      <c r="A119" s="110" t="s">
        <v>831</v>
      </c>
      <c r="B119" s="149" t="s">
        <v>153</v>
      </c>
      <c r="C119" s="112"/>
      <c r="D119" s="112"/>
      <c r="E119" s="144">
        <v>4.12</v>
      </c>
      <c r="F119" s="144">
        <v>4.33</v>
      </c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</row>
    <row r="120" spans="1:59" s="113" customFormat="1" ht="37.5" x14ac:dyDescent="0.3">
      <c r="A120" s="110" t="s">
        <v>829</v>
      </c>
      <c r="B120" s="149" t="s">
        <v>151</v>
      </c>
      <c r="C120" s="112"/>
      <c r="D120" s="112"/>
      <c r="E120" s="144"/>
      <c r="F120" s="144">
        <v>2.16</v>
      </c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  <c r="BE120" s="85"/>
      <c r="BF120" s="85"/>
      <c r="BG120" s="85"/>
    </row>
    <row r="121" spans="1:59" s="113" customFormat="1" x14ac:dyDescent="0.3">
      <c r="A121" s="110" t="s">
        <v>833</v>
      </c>
      <c r="B121" s="149" t="s">
        <v>345</v>
      </c>
      <c r="C121" s="112"/>
      <c r="D121" s="112"/>
      <c r="E121" s="144">
        <v>0.33</v>
      </c>
      <c r="F121" s="144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  <c r="BE121" s="85"/>
      <c r="BF121" s="85"/>
      <c r="BG121" s="85"/>
    </row>
    <row r="122" spans="1:59" s="113" customFormat="1" x14ac:dyDescent="0.3">
      <c r="A122" s="114"/>
      <c r="B122" s="120"/>
      <c r="C122" s="116"/>
      <c r="D122" s="116"/>
      <c r="E122" s="116"/>
      <c r="F122" s="116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  <c r="BE122" s="85"/>
      <c r="BF122" s="85"/>
      <c r="BG122" s="85"/>
    </row>
    <row r="123" spans="1:59" x14ac:dyDescent="0.3">
      <c r="A123" s="114"/>
      <c r="B123" s="115"/>
      <c r="C123" s="116"/>
      <c r="D123" s="116"/>
      <c r="E123" s="99"/>
      <c r="F123" s="99"/>
    </row>
    <row r="124" spans="1:59" x14ac:dyDescent="0.3">
      <c r="A124" s="92" t="s">
        <v>543</v>
      </c>
      <c r="B124" s="109"/>
      <c r="C124" s="95">
        <f>C125+C126+C127+C128</f>
        <v>1232.1099999999999</v>
      </c>
      <c r="D124" s="95">
        <f t="shared" ref="D124:F124" si="4">D125+D126+D127+D128</f>
        <v>1232110.94</v>
      </c>
      <c r="E124" s="95">
        <f t="shared" si="4"/>
        <v>0</v>
      </c>
      <c r="F124" s="95">
        <f t="shared" si="4"/>
        <v>0</v>
      </c>
    </row>
    <row r="125" spans="1:59" ht="37.5" x14ac:dyDescent="0.3">
      <c r="A125" s="130" t="s">
        <v>566</v>
      </c>
      <c r="B125" s="132" t="s">
        <v>567</v>
      </c>
      <c r="C125" s="131">
        <v>400</v>
      </c>
      <c r="D125" s="131">
        <v>400000</v>
      </c>
      <c r="E125" s="112"/>
      <c r="F125" s="112"/>
    </row>
    <row r="126" spans="1:59" ht="37.5" x14ac:dyDescent="0.3">
      <c r="A126" s="130" t="s">
        <v>568</v>
      </c>
      <c r="B126" s="132" t="s">
        <v>569</v>
      </c>
      <c r="C126" s="131">
        <v>159</v>
      </c>
      <c r="D126" s="131">
        <v>159000</v>
      </c>
      <c r="E126" s="112"/>
      <c r="F126" s="112"/>
    </row>
    <row r="127" spans="1:59" ht="75" x14ac:dyDescent="0.3">
      <c r="A127" s="130" t="s">
        <v>570</v>
      </c>
      <c r="B127" s="133" t="s">
        <v>571</v>
      </c>
      <c r="C127" s="131">
        <v>631</v>
      </c>
      <c r="D127" s="131">
        <v>631000</v>
      </c>
      <c r="E127" s="112"/>
      <c r="F127" s="112"/>
    </row>
    <row r="128" spans="1:59" x14ac:dyDescent="0.3">
      <c r="A128" s="129" t="s">
        <v>568</v>
      </c>
      <c r="B128" s="141" t="s">
        <v>598</v>
      </c>
      <c r="C128" s="139">
        <v>42.11</v>
      </c>
      <c r="D128" s="139">
        <v>42110.94</v>
      </c>
      <c r="E128" s="112"/>
      <c r="F128" s="112"/>
    </row>
    <row r="129" spans="1:6" x14ac:dyDescent="0.3">
      <c r="A129" s="114"/>
      <c r="B129" s="120"/>
      <c r="C129" s="116"/>
      <c r="D129" s="116"/>
      <c r="E129" s="116"/>
      <c r="F129" s="116"/>
    </row>
    <row r="130" spans="1:6" x14ac:dyDescent="0.3">
      <c r="A130" s="114"/>
      <c r="B130" s="120"/>
      <c r="C130" s="116"/>
      <c r="D130" s="116"/>
      <c r="E130" s="116"/>
      <c r="F130" s="116"/>
    </row>
    <row r="131" spans="1:6" x14ac:dyDescent="0.3">
      <c r="A131" s="92" t="s">
        <v>544</v>
      </c>
      <c r="B131" s="109"/>
      <c r="C131" s="95">
        <f>C132+C133+C134+C135+C136+C137+C138+C139+C140</f>
        <v>6725.1600000000008</v>
      </c>
      <c r="D131" s="95">
        <f t="shared" ref="D131:F131" si="5">D132+D133+D134+D135+D136+D137+D138+D139+D140</f>
        <v>6725157.8999999994</v>
      </c>
      <c r="E131" s="95">
        <f t="shared" si="5"/>
        <v>0</v>
      </c>
      <c r="F131" s="95">
        <f t="shared" si="5"/>
        <v>0</v>
      </c>
    </row>
    <row r="132" spans="1:6" ht="56.25" x14ac:dyDescent="0.3">
      <c r="A132" s="129" t="s">
        <v>572</v>
      </c>
      <c r="B132" s="138" t="s">
        <v>573</v>
      </c>
      <c r="C132" s="139">
        <v>63</v>
      </c>
      <c r="D132" s="139">
        <v>63000</v>
      </c>
      <c r="E132" s="112"/>
      <c r="F132" s="112"/>
    </row>
    <row r="133" spans="1:6" x14ac:dyDescent="0.3">
      <c r="A133" s="129" t="s">
        <v>574</v>
      </c>
      <c r="B133" s="138" t="s">
        <v>575</v>
      </c>
      <c r="C133" s="139">
        <v>532.16</v>
      </c>
      <c r="D133" s="139">
        <v>532157.9</v>
      </c>
      <c r="E133" s="112"/>
      <c r="F133" s="112"/>
    </row>
    <row r="134" spans="1:6" ht="37.5" x14ac:dyDescent="0.3">
      <c r="A134" s="125" t="s">
        <v>604</v>
      </c>
      <c r="B134" s="148" t="s">
        <v>767</v>
      </c>
      <c r="C134" s="112">
        <v>3000</v>
      </c>
      <c r="D134" s="112">
        <v>3000000</v>
      </c>
      <c r="E134" s="112"/>
      <c r="F134" s="112"/>
    </row>
    <row r="135" spans="1:6" ht="56.25" x14ac:dyDescent="0.3">
      <c r="A135" s="130" t="s">
        <v>604</v>
      </c>
      <c r="B135" s="132" t="s">
        <v>605</v>
      </c>
      <c r="C135" s="131">
        <v>1272.8900000000001</v>
      </c>
      <c r="D135" s="131">
        <v>1272888.24</v>
      </c>
      <c r="E135" s="112"/>
      <c r="F135" s="112"/>
    </row>
    <row r="136" spans="1:6" ht="56.25" x14ac:dyDescent="0.3">
      <c r="A136" s="125" t="s">
        <v>606</v>
      </c>
      <c r="B136" s="148" t="s">
        <v>610</v>
      </c>
      <c r="C136" s="112">
        <v>210</v>
      </c>
      <c r="D136" s="112">
        <v>210000</v>
      </c>
      <c r="E136" s="112"/>
      <c r="F136" s="112"/>
    </row>
    <row r="137" spans="1:6" ht="56.25" x14ac:dyDescent="0.3">
      <c r="A137" s="130" t="s">
        <v>572</v>
      </c>
      <c r="B137" s="132" t="s">
        <v>608</v>
      </c>
      <c r="C137" s="131">
        <v>800</v>
      </c>
      <c r="D137" s="131">
        <v>800000</v>
      </c>
      <c r="E137" s="112"/>
      <c r="F137" s="112"/>
    </row>
    <row r="138" spans="1:6" ht="37.5" x14ac:dyDescent="0.3">
      <c r="A138" s="130" t="s">
        <v>607</v>
      </c>
      <c r="B138" s="133" t="s">
        <v>609</v>
      </c>
      <c r="C138" s="131">
        <v>723.96</v>
      </c>
      <c r="D138" s="131">
        <v>723958.04</v>
      </c>
      <c r="E138" s="112"/>
      <c r="F138" s="112"/>
    </row>
    <row r="139" spans="1:6" ht="56.25" x14ac:dyDescent="0.3">
      <c r="A139" s="130" t="s">
        <v>774</v>
      </c>
      <c r="B139" s="133" t="s">
        <v>768</v>
      </c>
      <c r="C139" s="131">
        <v>115.6</v>
      </c>
      <c r="D139" s="131">
        <v>115603.64</v>
      </c>
      <c r="E139" s="112"/>
      <c r="F139" s="112"/>
    </row>
    <row r="140" spans="1:6" ht="56.25" x14ac:dyDescent="0.3">
      <c r="A140" s="129" t="s">
        <v>774</v>
      </c>
      <c r="B140" s="141" t="s">
        <v>782</v>
      </c>
      <c r="C140" s="139">
        <v>7.55</v>
      </c>
      <c r="D140" s="139">
        <v>7550.08</v>
      </c>
      <c r="E140" s="112"/>
      <c r="F140" s="112"/>
    </row>
    <row r="141" spans="1:6" x14ac:dyDescent="0.3">
      <c r="A141" s="114"/>
      <c r="B141" s="120"/>
      <c r="C141" s="116"/>
      <c r="D141" s="116"/>
      <c r="E141" s="116"/>
      <c r="F141" s="116"/>
    </row>
    <row r="142" spans="1:6" x14ac:dyDescent="0.3">
      <c r="A142" s="114"/>
      <c r="B142" s="120"/>
      <c r="C142" s="116"/>
      <c r="D142" s="116"/>
      <c r="E142" s="116"/>
      <c r="F142" s="116"/>
    </row>
    <row r="143" spans="1:6" x14ac:dyDescent="0.3">
      <c r="A143" s="92" t="s">
        <v>783</v>
      </c>
      <c r="B143" s="109"/>
      <c r="C143" s="95">
        <f>C144+C145+C146+C147+C148+C149</f>
        <v>1661.55</v>
      </c>
      <c r="D143" s="95">
        <f t="shared" ref="D143:F143" si="6">D144+D145+D146+D147+D148+D149</f>
        <v>1661547.51</v>
      </c>
      <c r="E143" s="95">
        <f t="shared" si="6"/>
        <v>0</v>
      </c>
      <c r="F143" s="95">
        <f t="shared" si="6"/>
        <v>0</v>
      </c>
    </row>
    <row r="144" spans="1:6" x14ac:dyDescent="0.3">
      <c r="A144" s="130" t="s">
        <v>552</v>
      </c>
      <c r="B144" s="133" t="s">
        <v>553</v>
      </c>
      <c r="C144" s="131">
        <v>777</v>
      </c>
      <c r="D144" s="131">
        <v>777000</v>
      </c>
      <c r="E144" s="112"/>
      <c r="F144" s="112"/>
    </row>
    <row r="145" spans="1:6" x14ac:dyDescent="0.3">
      <c r="A145" s="129" t="s">
        <v>552</v>
      </c>
      <c r="B145" s="141" t="s">
        <v>578</v>
      </c>
      <c r="C145" s="139">
        <v>440.48</v>
      </c>
      <c r="D145" s="139">
        <v>440477.26</v>
      </c>
      <c r="E145" s="112"/>
      <c r="F145" s="112"/>
    </row>
    <row r="146" spans="1:6" x14ac:dyDescent="0.3">
      <c r="A146" s="129" t="s">
        <v>579</v>
      </c>
      <c r="B146" s="141" t="s">
        <v>580</v>
      </c>
      <c r="C146" s="139">
        <v>7.55</v>
      </c>
      <c r="D146" s="139">
        <v>7545.69</v>
      </c>
      <c r="E146" s="112"/>
      <c r="F146" s="112"/>
    </row>
    <row r="147" spans="1:6" ht="37.5" x14ac:dyDescent="0.3">
      <c r="A147" s="129" t="s">
        <v>576</v>
      </c>
      <c r="B147" s="141" t="s">
        <v>577</v>
      </c>
      <c r="C147" s="139">
        <v>20</v>
      </c>
      <c r="D147" s="139">
        <v>20000</v>
      </c>
      <c r="E147" s="112"/>
      <c r="F147" s="112"/>
    </row>
    <row r="148" spans="1:6" x14ac:dyDescent="0.3">
      <c r="A148" s="129" t="s">
        <v>594</v>
      </c>
      <c r="B148" s="141" t="s">
        <v>595</v>
      </c>
      <c r="C148" s="139">
        <v>0.27</v>
      </c>
      <c r="D148" s="139">
        <v>274.56</v>
      </c>
      <c r="E148" s="112"/>
      <c r="F148" s="112"/>
    </row>
    <row r="149" spans="1:6" ht="75" x14ac:dyDescent="0.3">
      <c r="A149" s="129" t="s">
        <v>596</v>
      </c>
      <c r="B149" s="138" t="s">
        <v>597</v>
      </c>
      <c r="C149" s="139">
        <v>416.25</v>
      </c>
      <c r="D149" s="139">
        <v>416250</v>
      </c>
      <c r="E149" s="112"/>
      <c r="F149" s="112"/>
    </row>
    <row r="150" spans="1:6" x14ac:dyDescent="0.3">
      <c r="A150" s="114"/>
      <c r="B150" s="120"/>
      <c r="C150" s="116"/>
      <c r="D150" s="116"/>
      <c r="E150" s="116"/>
      <c r="F150" s="116"/>
    </row>
    <row r="151" spans="1:6" x14ac:dyDescent="0.3">
      <c r="A151" s="114"/>
      <c r="B151" s="120"/>
      <c r="C151" s="116"/>
      <c r="D151" s="116"/>
      <c r="E151" s="116"/>
      <c r="F151" s="116"/>
    </row>
    <row r="152" spans="1:6" x14ac:dyDescent="0.3">
      <c r="A152" s="92" t="s">
        <v>784</v>
      </c>
      <c r="B152" s="109"/>
      <c r="C152" s="95">
        <f>C153+C154+C155+C156+C157+C158+C159+C160</f>
        <v>7820.85</v>
      </c>
      <c r="D152" s="95">
        <f t="shared" ref="D152:F152" si="7">D153+D154+D155+D156+D157+D158+D159+D160</f>
        <v>7820853.0300000003</v>
      </c>
      <c r="E152" s="95">
        <f t="shared" si="7"/>
        <v>0</v>
      </c>
      <c r="F152" s="95">
        <f t="shared" si="7"/>
        <v>0</v>
      </c>
    </row>
    <row r="153" spans="1:6" ht="37.5" x14ac:dyDescent="0.3">
      <c r="A153" s="130" t="s">
        <v>557</v>
      </c>
      <c r="B153" s="132" t="s">
        <v>845</v>
      </c>
      <c r="C153" s="131">
        <v>197.81</v>
      </c>
      <c r="D153" s="131">
        <v>197812.11</v>
      </c>
      <c r="E153" s="112"/>
      <c r="F153" s="112"/>
    </row>
    <row r="154" spans="1:6" ht="37.5" x14ac:dyDescent="0.3">
      <c r="A154" s="130" t="s">
        <v>581</v>
      </c>
      <c r="B154" s="132" t="s">
        <v>582</v>
      </c>
      <c r="C154" s="131">
        <v>718.93</v>
      </c>
      <c r="D154" s="131">
        <v>718930</v>
      </c>
      <c r="E154" s="112"/>
      <c r="F154" s="112"/>
    </row>
    <row r="155" spans="1:6" ht="56.25" x14ac:dyDescent="0.3">
      <c r="A155" s="130" t="s">
        <v>583</v>
      </c>
      <c r="B155" s="132" t="s">
        <v>584</v>
      </c>
      <c r="C155" s="131">
        <v>1100</v>
      </c>
      <c r="D155" s="131">
        <v>1100000</v>
      </c>
      <c r="E155" s="112"/>
      <c r="F155" s="112"/>
    </row>
    <row r="156" spans="1:6" x14ac:dyDescent="0.3">
      <c r="A156" s="129" t="s">
        <v>586</v>
      </c>
      <c r="B156" s="138" t="s">
        <v>600</v>
      </c>
      <c r="C156" s="139">
        <v>610.98</v>
      </c>
      <c r="D156" s="139">
        <v>610980.46</v>
      </c>
      <c r="E156" s="112"/>
      <c r="F156" s="112"/>
    </row>
    <row r="157" spans="1:6" x14ac:dyDescent="0.3">
      <c r="A157" s="129" t="s">
        <v>587</v>
      </c>
      <c r="B157" s="138" t="s">
        <v>588</v>
      </c>
      <c r="C157" s="139">
        <v>38.86</v>
      </c>
      <c r="D157" s="139">
        <v>38857.730000000003</v>
      </c>
      <c r="E157" s="112"/>
      <c r="F157" s="112"/>
    </row>
    <row r="158" spans="1:6" ht="112.5" x14ac:dyDescent="0.3">
      <c r="A158" s="129" t="s">
        <v>941</v>
      </c>
      <c r="B158" s="138" t="s">
        <v>590</v>
      </c>
      <c r="C158" s="139">
        <v>14.4</v>
      </c>
      <c r="D158" s="139">
        <v>14400</v>
      </c>
      <c r="E158" s="112"/>
      <c r="F158" s="112"/>
    </row>
    <row r="159" spans="1:6" x14ac:dyDescent="0.3">
      <c r="A159" s="129" t="s">
        <v>557</v>
      </c>
      <c r="B159" s="138" t="s">
        <v>591</v>
      </c>
      <c r="C159" s="139">
        <v>2814</v>
      </c>
      <c r="D159" s="139">
        <v>2813998.6</v>
      </c>
      <c r="E159" s="112"/>
      <c r="F159" s="112"/>
    </row>
    <row r="160" spans="1:6" ht="93.75" x14ac:dyDescent="0.3">
      <c r="A160" s="129" t="s">
        <v>592</v>
      </c>
      <c r="B160" s="138" t="s">
        <v>593</v>
      </c>
      <c r="C160" s="139">
        <v>2325.87</v>
      </c>
      <c r="D160" s="139">
        <v>2325874.13</v>
      </c>
      <c r="E160" s="112"/>
      <c r="F160" s="112"/>
    </row>
    <row r="161" spans="1:6" x14ac:dyDescent="0.3">
      <c r="A161" s="114"/>
      <c r="B161" s="123"/>
      <c r="C161" s="116"/>
      <c r="D161" s="116"/>
      <c r="E161" s="116"/>
      <c r="F161" s="116"/>
    </row>
    <row r="162" spans="1:6" x14ac:dyDescent="0.3">
      <c r="A162" s="114"/>
      <c r="B162" s="123"/>
      <c r="C162" s="116"/>
      <c r="D162" s="116"/>
      <c r="E162" s="116"/>
      <c r="F162" s="116"/>
    </row>
    <row r="163" spans="1:6" x14ac:dyDescent="0.3">
      <c r="A163" s="92" t="s">
        <v>785</v>
      </c>
      <c r="B163" s="109"/>
      <c r="C163" s="95">
        <f>C164+C165+C166</f>
        <v>1532.4599999999998</v>
      </c>
      <c r="D163" s="95">
        <f>D164+D165+D166</f>
        <v>1532457.61</v>
      </c>
      <c r="E163" s="95">
        <f t="shared" ref="E163:F163" si="8">E164+E165</f>
        <v>0</v>
      </c>
      <c r="F163" s="95">
        <f t="shared" si="8"/>
        <v>0</v>
      </c>
    </row>
    <row r="164" spans="1:6" ht="37.5" x14ac:dyDescent="0.3">
      <c r="A164" s="130" t="s">
        <v>564</v>
      </c>
      <c r="B164" s="132" t="s">
        <v>565</v>
      </c>
      <c r="C164" s="131">
        <v>1440</v>
      </c>
      <c r="D164" s="131">
        <v>1440000</v>
      </c>
      <c r="E164" s="112"/>
      <c r="F164" s="112"/>
    </row>
    <row r="165" spans="1:6" x14ac:dyDescent="0.3">
      <c r="A165" s="129" t="s">
        <v>564</v>
      </c>
      <c r="B165" s="138" t="s">
        <v>601</v>
      </c>
      <c r="C165" s="139">
        <v>88.12</v>
      </c>
      <c r="D165" s="139">
        <v>88118.86</v>
      </c>
      <c r="E165" s="112"/>
      <c r="F165" s="112"/>
    </row>
    <row r="166" spans="1:6" x14ac:dyDescent="0.3">
      <c r="A166" s="129" t="s">
        <v>602</v>
      </c>
      <c r="B166" s="140" t="s">
        <v>603</v>
      </c>
      <c r="C166" s="139">
        <v>4.34</v>
      </c>
      <c r="D166" s="139">
        <v>4338.75</v>
      </c>
      <c r="E166" s="112"/>
      <c r="F166" s="112"/>
    </row>
    <row r="167" spans="1:6" x14ac:dyDescent="0.3">
      <c r="A167" s="114"/>
      <c r="B167" s="123"/>
      <c r="C167" s="116"/>
      <c r="D167" s="116"/>
      <c r="E167" s="116"/>
      <c r="F167" s="116"/>
    </row>
    <row r="168" spans="1:6" x14ac:dyDescent="0.3">
      <c r="A168" s="114"/>
      <c r="B168" s="120"/>
      <c r="C168" s="116"/>
      <c r="D168" s="116"/>
      <c r="E168" s="116"/>
      <c r="F168" s="116"/>
    </row>
    <row r="169" spans="1:6" x14ac:dyDescent="0.3">
      <c r="A169" s="92" t="s">
        <v>786</v>
      </c>
      <c r="B169" s="109"/>
      <c r="C169" s="95">
        <f>C170+C171+C172+C173</f>
        <v>2695.75</v>
      </c>
      <c r="D169" s="95">
        <f t="shared" ref="D169:F169" si="9">D170+D171+D172+D173</f>
        <v>2695751.69</v>
      </c>
      <c r="E169" s="95">
        <f t="shared" si="9"/>
        <v>0</v>
      </c>
      <c r="F169" s="95">
        <f t="shared" si="9"/>
        <v>0</v>
      </c>
    </row>
    <row r="170" spans="1:6" ht="37.5" x14ac:dyDescent="0.3">
      <c r="A170" s="130" t="s">
        <v>558</v>
      </c>
      <c r="B170" s="132" t="s">
        <v>559</v>
      </c>
      <c r="C170" s="131">
        <v>931</v>
      </c>
      <c r="D170" s="131">
        <v>931000</v>
      </c>
      <c r="E170" s="112"/>
      <c r="F170" s="112"/>
    </row>
    <row r="171" spans="1:6" ht="75" x14ac:dyDescent="0.3">
      <c r="A171" s="130" t="s">
        <v>560</v>
      </c>
      <c r="B171" s="132" t="s">
        <v>561</v>
      </c>
      <c r="C171" s="131">
        <v>500</v>
      </c>
      <c r="D171" s="131">
        <v>500000</v>
      </c>
      <c r="E171" s="112"/>
      <c r="F171" s="112"/>
    </row>
    <row r="172" spans="1:6" ht="37.5" x14ac:dyDescent="0.3">
      <c r="A172" s="130" t="s">
        <v>562</v>
      </c>
      <c r="B172" s="132" t="s">
        <v>563</v>
      </c>
      <c r="C172" s="131">
        <v>1093</v>
      </c>
      <c r="D172" s="131">
        <v>1093000</v>
      </c>
      <c r="E172" s="112"/>
      <c r="F172" s="112"/>
    </row>
    <row r="173" spans="1:6" x14ac:dyDescent="0.3">
      <c r="A173" s="129" t="s">
        <v>599</v>
      </c>
      <c r="B173" s="138" t="s">
        <v>600</v>
      </c>
      <c r="C173" s="139">
        <v>171.75</v>
      </c>
      <c r="D173" s="139">
        <v>171751.69</v>
      </c>
      <c r="E173" s="112"/>
      <c r="F173" s="112"/>
    </row>
    <row r="174" spans="1:6" x14ac:dyDescent="0.3">
      <c r="A174" s="114"/>
      <c r="B174" s="128"/>
      <c r="C174" s="116"/>
      <c r="D174" s="116"/>
      <c r="E174" s="116"/>
      <c r="F174" s="116"/>
    </row>
    <row r="175" spans="1:6" x14ac:dyDescent="0.3">
      <c r="A175" s="114"/>
      <c r="B175" s="128"/>
      <c r="C175" s="116"/>
      <c r="D175" s="116"/>
      <c r="E175" s="116"/>
      <c r="F175" s="116"/>
    </row>
    <row r="176" spans="1:6" x14ac:dyDescent="0.3">
      <c r="A176" s="92" t="s">
        <v>787</v>
      </c>
      <c r="B176" s="109"/>
      <c r="C176" s="95">
        <f>C177+C178+C179+C180+C181+C182+C183+C184+C185+C186+C187+C188+C189+C190+C191</f>
        <v>7499.09</v>
      </c>
      <c r="D176" s="95">
        <f t="shared" ref="D176:F176" si="10">D177+D178+D179+D180+D181+D182+D183+D184+D185+D186+D187+D188+D189+D190+D191</f>
        <v>7499089.5699999994</v>
      </c>
      <c r="E176" s="95">
        <f t="shared" si="10"/>
        <v>5</v>
      </c>
      <c r="F176" s="95">
        <f t="shared" si="10"/>
        <v>0</v>
      </c>
    </row>
    <row r="177" spans="1:6" x14ac:dyDescent="0.3">
      <c r="A177" s="110" t="s">
        <v>611</v>
      </c>
      <c r="B177" s="118" t="s">
        <v>612</v>
      </c>
      <c r="C177" s="112">
        <v>109.9</v>
      </c>
      <c r="D177" s="112">
        <v>109900</v>
      </c>
      <c r="E177" s="112"/>
      <c r="F177" s="112"/>
    </row>
    <row r="178" spans="1:6" x14ac:dyDescent="0.3">
      <c r="A178" s="110" t="s">
        <v>757</v>
      </c>
      <c r="B178" s="118" t="s">
        <v>612</v>
      </c>
      <c r="C178" s="112">
        <v>58.68</v>
      </c>
      <c r="D178" s="112">
        <v>58684.99</v>
      </c>
      <c r="E178" s="112"/>
      <c r="F178" s="112"/>
    </row>
    <row r="179" spans="1:6" ht="93.75" x14ac:dyDescent="0.3">
      <c r="A179" s="130" t="s">
        <v>624</v>
      </c>
      <c r="B179" s="133" t="s">
        <v>758</v>
      </c>
      <c r="C179" s="131">
        <v>427.3</v>
      </c>
      <c r="D179" s="131">
        <v>427297</v>
      </c>
      <c r="E179" s="112"/>
      <c r="F179" s="112"/>
    </row>
    <row r="180" spans="1:6" ht="187.5" x14ac:dyDescent="0.3">
      <c r="A180" s="130" t="s">
        <v>611</v>
      </c>
      <c r="B180" s="133" t="s">
        <v>759</v>
      </c>
      <c r="C180" s="131">
        <v>1192.02</v>
      </c>
      <c r="D180" s="131">
        <v>1192019.8899999999</v>
      </c>
      <c r="E180" s="112"/>
      <c r="F180" s="112"/>
    </row>
    <row r="181" spans="1:6" ht="56.25" x14ac:dyDescent="0.3">
      <c r="A181" s="130" t="s">
        <v>760</v>
      </c>
      <c r="B181" s="133" t="s">
        <v>761</v>
      </c>
      <c r="C181" s="131">
        <v>2100</v>
      </c>
      <c r="D181" s="131">
        <v>2100000</v>
      </c>
      <c r="E181" s="112"/>
      <c r="F181" s="112"/>
    </row>
    <row r="182" spans="1:6" ht="37.5" x14ac:dyDescent="0.3">
      <c r="A182" s="130" t="s">
        <v>757</v>
      </c>
      <c r="B182" s="133" t="s">
        <v>762</v>
      </c>
      <c r="C182" s="131">
        <v>150</v>
      </c>
      <c r="D182" s="131">
        <v>150000</v>
      </c>
      <c r="E182" s="112"/>
      <c r="F182" s="112"/>
    </row>
    <row r="183" spans="1:6" x14ac:dyDescent="0.3">
      <c r="A183" s="130" t="s">
        <v>763</v>
      </c>
      <c r="B183" s="133" t="s">
        <v>764</v>
      </c>
      <c r="C183" s="131">
        <v>5.5</v>
      </c>
      <c r="D183" s="131">
        <v>5500</v>
      </c>
      <c r="E183" s="112"/>
      <c r="F183" s="112"/>
    </row>
    <row r="184" spans="1:6" x14ac:dyDescent="0.3">
      <c r="A184" s="129" t="s">
        <v>611</v>
      </c>
      <c r="B184" s="141" t="s">
        <v>765</v>
      </c>
      <c r="C184" s="139">
        <v>527.36</v>
      </c>
      <c r="D184" s="139">
        <v>527356.26</v>
      </c>
      <c r="E184" s="112"/>
      <c r="F184" s="112"/>
    </row>
    <row r="185" spans="1:6" ht="37.5" x14ac:dyDescent="0.3">
      <c r="A185" s="129" t="s">
        <v>760</v>
      </c>
      <c r="B185" s="141" t="s">
        <v>766</v>
      </c>
      <c r="C185" s="139">
        <v>1630.7</v>
      </c>
      <c r="D185" s="139">
        <v>1630698.94</v>
      </c>
      <c r="E185" s="112"/>
      <c r="F185" s="112"/>
    </row>
    <row r="186" spans="1:6" ht="56.25" x14ac:dyDescent="0.3">
      <c r="A186" s="129" t="s">
        <v>757</v>
      </c>
      <c r="B186" s="141" t="s">
        <v>778</v>
      </c>
      <c r="C186" s="139">
        <v>27.12</v>
      </c>
      <c r="D186" s="139">
        <v>27122.39</v>
      </c>
      <c r="E186" s="112"/>
      <c r="F186" s="112"/>
    </row>
    <row r="187" spans="1:6" ht="75" x14ac:dyDescent="0.3">
      <c r="A187" s="110" t="s">
        <v>804</v>
      </c>
      <c r="B187" s="147" t="s">
        <v>807</v>
      </c>
      <c r="C187" s="144">
        <v>769.5</v>
      </c>
      <c r="D187" s="144">
        <v>769500</v>
      </c>
      <c r="E187" s="144"/>
      <c r="F187" s="144"/>
    </row>
    <row r="188" spans="1:6" ht="75" x14ac:dyDescent="0.3">
      <c r="A188" s="110" t="s">
        <v>805</v>
      </c>
      <c r="B188" s="147" t="s">
        <v>808</v>
      </c>
      <c r="C188" s="144">
        <v>50.51</v>
      </c>
      <c r="D188" s="144">
        <v>50505.05</v>
      </c>
      <c r="E188" s="144"/>
      <c r="F188" s="144"/>
    </row>
    <row r="189" spans="1:6" ht="75" x14ac:dyDescent="0.3">
      <c r="A189" s="110" t="s">
        <v>806</v>
      </c>
      <c r="B189" s="147" t="s">
        <v>808</v>
      </c>
      <c r="C189" s="144">
        <v>50.5</v>
      </c>
      <c r="D189" s="144">
        <v>50505.05</v>
      </c>
      <c r="E189" s="144"/>
      <c r="F189" s="144"/>
    </row>
    <row r="190" spans="1:6" ht="56.25" x14ac:dyDescent="0.3">
      <c r="A190" s="110" t="s">
        <v>611</v>
      </c>
      <c r="B190" s="147" t="s">
        <v>846</v>
      </c>
      <c r="C190" s="112">
        <v>400</v>
      </c>
      <c r="D190" s="112">
        <v>400000</v>
      </c>
      <c r="E190" s="112"/>
      <c r="F190" s="112"/>
    </row>
    <row r="191" spans="1:6" ht="37.5" x14ac:dyDescent="0.3">
      <c r="A191" s="110" t="s">
        <v>860</v>
      </c>
      <c r="B191" s="118" t="s">
        <v>867</v>
      </c>
      <c r="C191" s="112"/>
      <c r="D191" s="112"/>
      <c r="E191" s="144">
        <v>5</v>
      </c>
      <c r="F191" s="144"/>
    </row>
    <row r="192" spans="1:6" x14ac:dyDescent="0.3">
      <c r="A192" s="114"/>
      <c r="B192" s="128"/>
      <c r="C192" s="116"/>
      <c r="D192" s="116"/>
      <c r="E192" s="116"/>
      <c r="F192" s="116"/>
    </row>
    <row r="193" spans="1:59" x14ac:dyDescent="0.3">
      <c r="A193" s="114"/>
      <c r="B193" s="128"/>
      <c r="C193" s="116"/>
      <c r="D193" s="116"/>
      <c r="E193" s="116"/>
      <c r="F193" s="116"/>
    </row>
    <row r="194" spans="1:59" x14ac:dyDescent="0.3">
      <c r="A194" s="92" t="s">
        <v>788</v>
      </c>
      <c r="B194" s="109"/>
      <c r="C194" s="95">
        <f>C195+C196</f>
        <v>3.83</v>
      </c>
      <c r="D194" s="95">
        <f t="shared" ref="D194:F194" si="11">D195+D196</f>
        <v>3836.48</v>
      </c>
      <c r="E194" s="95">
        <f t="shared" si="11"/>
        <v>0</v>
      </c>
      <c r="F194" s="95">
        <f t="shared" si="11"/>
        <v>0</v>
      </c>
    </row>
    <row r="195" spans="1:59" x14ac:dyDescent="0.3">
      <c r="A195" s="129" t="s">
        <v>664</v>
      </c>
      <c r="B195" s="141" t="s">
        <v>665</v>
      </c>
      <c r="C195" s="139">
        <v>3.83</v>
      </c>
      <c r="D195" s="139">
        <v>3834.38</v>
      </c>
      <c r="E195" s="112"/>
      <c r="F195" s="112"/>
    </row>
    <row r="196" spans="1:59" x14ac:dyDescent="0.3">
      <c r="A196" s="110" t="s">
        <v>868</v>
      </c>
      <c r="B196" s="147" t="s">
        <v>869</v>
      </c>
      <c r="C196" s="112"/>
      <c r="D196" s="112">
        <v>2.1</v>
      </c>
      <c r="E196" s="112"/>
      <c r="F196" s="112"/>
    </row>
    <row r="197" spans="1:59" x14ac:dyDescent="0.3">
      <c r="A197" s="114"/>
      <c r="B197" s="128"/>
      <c r="C197" s="116"/>
      <c r="D197" s="116"/>
      <c r="E197" s="116"/>
      <c r="F197" s="116"/>
    </row>
    <row r="198" spans="1:59" x14ac:dyDescent="0.3">
      <c r="A198" s="114"/>
      <c r="B198" s="128"/>
      <c r="C198" s="116"/>
      <c r="D198" s="116"/>
      <c r="E198" s="116"/>
      <c r="F198" s="116"/>
    </row>
    <row r="199" spans="1:59" x14ac:dyDescent="0.3">
      <c r="A199" s="92" t="s">
        <v>789</v>
      </c>
      <c r="B199" s="109"/>
      <c r="C199" s="95">
        <f>C200+C201+C202+C203+C204</f>
        <v>553.85</v>
      </c>
      <c r="D199" s="95">
        <f t="shared" ref="D199:F199" si="12">D200+D201+D202+D203+D204</f>
        <v>553847.33000000007</v>
      </c>
      <c r="E199" s="95">
        <f t="shared" si="12"/>
        <v>0</v>
      </c>
      <c r="F199" s="95">
        <f t="shared" si="12"/>
        <v>0</v>
      </c>
    </row>
    <row r="200" spans="1:59" ht="37.5" x14ac:dyDescent="0.3">
      <c r="A200" s="130" t="s">
        <v>687</v>
      </c>
      <c r="B200" s="133" t="s">
        <v>688</v>
      </c>
      <c r="C200" s="131">
        <v>500</v>
      </c>
      <c r="D200" s="131">
        <v>500000</v>
      </c>
      <c r="E200" s="112"/>
      <c r="F200" s="112"/>
    </row>
    <row r="201" spans="1:59" x14ac:dyDescent="0.3">
      <c r="A201" s="129" t="s">
        <v>687</v>
      </c>
      <c r="B201" s="141" t="s">
        <v>689</v>
      </c>
      <c r="C201" s="139">
        <v>10.59</v>
      </c>
      <c r="D201" s="139">
        <v>10588.04</v>
      </c>
      <c r="E201" s="112"/>
      <c r="F201" s="112"/>
    </row>
    <row r="202" spans="1:59" x14ac:dyDescent="0.3">
      <c r="A202" s="129" t="s">
        <v>721</v>
      </c>
      <c r="B202" s="141" t="s">
        <v>722</v>
      </c>
      <c r="C202" s="139">
        <v>14.04</v>
      </c>
      <c r="D202" s="139">
        <v>14037.73</v>
      </c>
      <c r="E202" s="112"/>
      <c r="F202" s="112"/>
    </row>
    <row r="203" spans="1:59" x14ac:dyDescent="0.3">
      <c r="A203" s="129" t="s">
        <v>721</v>
      </c>
      <c r="B203" s="141" t="s">
        <v>776</v>
      </c>
      <c r="C203" s="139">
        <v>29.08</v>
      </c>
      <c r="D203" s="139">
        <v>29082.93</v>
      </c>
      <c r="E203" s="95"/>
      <c r="F203" s="95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6"/>
      <c r="AR203" s="86"/>
      <c r="AS203" s="86"/>
      <c r="AT203" s="86"/>
      <c r="AU203" s="86"/>
      <c r="AV203" s="86"/>
      <c r="AW203" s="86"/>
      <c r="AX203" s="86"/>
      <c r="AY203" s="86"/>
      <c r="AZ203" s="86"/>
      <c r="BA203" s="86"/>
      <c r="BB203" s="86"/>
      <c r="BC203" s="86"/>
      <c r="BD203" s="86"/>
      <c r="BE203" s="86"/>
      <c r="BF203" s="86"/>
      <c r="BG203" s="86"/>
    </row>
    <row r="204" spans="1:59" x14ac:dyDescent="0.3">
      <c r="A204" s="130" t="s">
        <v>622</v>
      </c>
      <c r="B204" s="135" t="s">
        <v>777</v>
      </c>
      <c r="C204" s="131">
        <v>0.14000000000000001</v>
      </c>
      <c r="D204" s="131">
        <v>138.63</v>
      </c>
      <c r="E204" s="95"/>
      <c r="F204" s="95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6"/>
      <c r="AR204" s="86"/>
      <c r="AS204" s="86"/>
      <c r="AT204" s="86"/>
      <c r="AU204" s="86"/>
      <c r="AV204" s="86"/>
      <c r="AW204" s="86"/>
      <c r="AX204" s="86"/>
      <c r="AY204" s="86"/>
      <c r="AZ204" s="86"/>
      <c r="BA204" s="86"/>
      <c r="BB204" s="86"/>
      <c r="BC204" s="86"/>
      <c r="BD204" s="86"/>
      <c r="BE204" s="86"/>
      <c r="BF204" s="86"/>
      <c r="BG204" s="86"/>
    </row>
    <row r="205" spans="1:59" x14ac:dyDescent="0.3">
      <c r="A205" s="114"/>
      <c r="B205" s="115"/>
      <c r="C205" s="116"/>
      <c r="D205" s="116"/>
      <c r="E205" s="99"/>
      <c r="F205" s="99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  <c r="AJ205" s="86"/>
      <c r="AK205" s="86"/>
      <c r="AL205" s="86"/>
      <c r="AM205" s="86"/>
      <c r="AN205" s="86"/>
      <c r="AO205" s="86"/>
      <c r="AP205" s="86"/>
      <c r="AQ205" s="86"/>
      <c r="AR205" s="86"/>
      <c r="AS205" s="86"/>
      <c r="AT205" s="86"/>
      <c r="AU205" s="86"/>
      <c r="AV205" s="86"/>
      <c r="AW205" s="86"/>
      <c r="AX205" s="86"/>
      <c r="AY205" s="86"/>
      <c r="AZ205" s="86"/>
      <c r="BA205" s="86"/>
      <c r="BB205" s="86"/>
      <c r="BC205" s="86"/>
      <c r="BD205" s="86"/>
      <c r="BE205" s="86"/>
      <c r="BF205" s="86"/>
      <c r="BG205" s="86"/>
    </row>
    <row r="206" spans="1:59" x14ac:dyDescent="0.3">
      <c r="A206" s="114"/>
      <c r="B206" s="115"/>
      <c r="C206" s="116"/>
      <c r="D206" s="116"/>
      <c r="E206" s="99"/>
      <c r="F206" s="99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  <c r="AE206" s="86"/>
      <c r="AF206" s="86"/>
      <c r="AG206" s="86"/>
      <c r="AH206" s="86"/>
      <c r="AI206" s="86"/>
      <c r="AJ206" s="86"/>
      <c r="AK206" s="86"/>
      <c r="AL206" s="86"/>
      <c r="AM206" s="86"/>
      <c r="AN206" s="86"/>
      <c r="AO206" s="86"/>
      <c r="AP206" s="86"/>
      <c r="AQ206" s="86"/>
      <c r="AR206" s="86"/>
      <c r="AS206" s="86"/>
      <c r="AT206" s="86"/>
      <c r="AU206" s="86"/>
      <c r="AV206" s="86"/>
      <c r="AW206" s="86"/>
      <c r="AX206" s="86"/>
      <c r="AY206" s="86"/>
      <c r="AZ206" s="86"/>
      <c r="BA206" s="86"/>
      <c r="BB206" s="86"/>
      <c r="BC206" s="86"/>
      <c r="BD206" s="86"/>
      <c r="BE206" s="86"/>
      <c r="BF206" s="86"/>
      <c r="BG206" s="86"/>
    </row>
    <row r="207" spans="1:59" x14ac:dyDescent="0.3">
      <c r="A207" s="114"/>
      <c r="B207" s="115"/>
      <c r="C207" s="116"/>
      <c r="D207" s="116"/>
      <c r="E207" s="99"/>
      <c r="F207" s="99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6"/>
      <c r="AR207" s="86"/>
      <c r="AS207" s="86"/>
      <c r="AT207" s="86"/>
      <c r="AU207" s="86"/>
      <c r="AV207" s="86"/>
      <c r="AW207" s="86"/>
      <c r="AX207" s="86"/>
      <c r="AY207" s="86"/>
      <c r="AZ207" s="86"/>
      <c r="BA207" s="86"/>
      <c r="BB207" s="86"/>
      <c r="BC207" s="86"/>
      <c r="BD207" s="86"/>
      <c r="BE207" s="86"/>
      <c r="BF207" s="86"/>
      <c r="BG207" s="86"/>
    </row>
    <row r="208" spans="1:59" x14ac:dyDescent="0.3">
      <c r="A208" s="114"/>
      <c r="B208" s="115"/>
      <c r="C208" s="116"/>
      <c r="D208" s="116"/>
      <c r="E208" s="99"/>
      <c r="F208" s="99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6"/>
      <c r="AR208" s="86"/>
      <c r="AS208" s="86"/>
      <c r="AT208" s="86"/>
      <c r="AU208" s="86"/>
      <c r="AV208" s="86"/>
      <c r="AW208" s="86"/>
      <c r="AX208" s="86"/>
      <c r="AY208" s="86"/>
      <c r="AZ208" s="86"/>
      <c r="BA208" s="86"/>
      <c r="BB208" s="86"/>
      <c r="BC208" s="86"/>
      <c r="BD208" s="86"/>
      <c r="BE208" s="86"/>
      <c r="BF208" s="86"/>
      <c r="BG208" s="86"/>
    </row>
    <row r="209" spans="1:59" x14ac:dyDescent="0.3">
      <c r="A209" s="114"/>
      <c r="B209" s="115"/>
      <c r="C209" s="116"/>
      <c r="D209" s="116"/>
      <c r="E209" s="116"/>
      <c r="F209" s="116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6"/>
      <c r="AR209" s="86"/>
      <c r="AS209" s="86"/>
      <c r="AT209" s="86"/>
      <c r="AU209" s="86"/>
      <c r="AV209" s="86"/>
      <c r="AW209" s="86"/>
      <c r="AX209" s="86"/>
      <c r="AY209" s="86"/>
      <c r="AZ209" s="86"/>
      <c r="BA209" s="86"/>
      <c r="BB209" s="86"/>
      <c r="BC209" s="86"/>
      <c r="BD209" s="86"/>
      <c r="BE209" s="86"/>
      <c r="BF209" s="86"/>
      <c r="BG209" s="86"/>
    </row>
    <row r="210" spans="1:59" ht="25.5" x14ac:dyDescent="0.35">
      <c r="A210" s="121" t="s">
        <v>545</v>
      </c>
      <c r="B210" s="104"/>
      <c r="C210" s="94">
        <f>C212+C213+C214</f>
        <v>-69.61</v>
      </c>
      <c r="D210" s="94">
        <f t="shared" ref="D210:F210" si="13">D212+D213+D214</f>
        <v>-69618.09</v>
      </c>
      <c r="E210" s="94">
        <f t="shared" si="13"/>
        <v>-39591.47</v>
      </c>
      <c r="F210" s="94">
        <f t="shared" si="13"/>
        <v>-43710.05</v>
      </c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86"/>
      <c r="AL210" s="86"/>
      <c r="AM210" s="86"/>
      <c r="AN210" s="86"/>
      <c r="AO210" s="86"/>
      <c r="AP210" s="86"/>
      <c r="AQ210" s="86"/>
      <c r="AR210" s="86"/>
      <c r="AS210" s="86"/>
      <c r="AT210" s="86"/>
      <c r="AU210" s="86"/>
      <c r="AV210" s="86"/>
      <c r="AW210" s="86"/>
      <c r="AX210" s="86"/>
      <c r="AY210" s="86"/>
      <c r="AZ210" s="86"/>
      <c r="BA210" s="86"/>
      <c r="BB210" s="86"/>
      <c r="BC210" s="86"/>
      <c r="BD210" s="86"/>
      <c r="BE210" s="86"/>
      <c r="BF210" s="86"/>
      <c r="BG210" s="86"/>
    </row>
    <row r="211" spans="1:59" x14ac:dyDescent="0.3">
      <c r="A211" s="92" t="s">
        <v>537</v>
      </c>
      <c r="B211" s="104"/>
      <c r="C211" s="105"/>
      <c r="D211" s="105"/>
      <c r="E211" s="112"/>
      <c r="F211" s="105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6"/>
      <c r="AR211" s="86"/>
      <c r="AS211" s="86"/>
      <c r="AT211" s="86"/>
      <c r="AU211" s="86"/>
      <c r="AV211" s="86"/>
      <c r="AW211" s="86"/>
      <c r="AX211" s="86"/>
      <c r="AY211" s="86"/>
      <c r="AZ211" s="86"/>
      <c r="BA211" s="86"/>
      <c r="BB211" s="86"/>
      <c r="BC211" s="86"/>
      <c r="BD211" s="86"/>
      <c r="BE211" s="86"/>
      <c r="BF211" s="86"/>
      <c r="BG211" s="86"/>
    </row>
    <row r="212" spans="1:59" x14ac:dyDescent="0.3">
      <c r="A212" s="92" t="s">
        <v>538</v>
      </c>
      <c r="B212" s="104"/>
      <c r="C212" s="105">
        <f>C217+C218+C219+C220+C221+C222+C227+C228+C229+C230+C231+C232+C233+C234+C235+C236+C237+C238+C242+C243+C247+C251+C255</f>
        <v>-69.61</v>
      </c>
      <c r="D212" s="105">
        <f t="shared" ref="D212:F212" si="14">D217+D218+D219+D220+D221+D222+D227+D228+D229+D230+D231+D232+D233+D234+D235+D236+D237+D238+D242+D243+D247+D251+D255</f>
        <v>-69618.09</v>
      </c>
      <c r="E212" s="105">
        <f t="shared" si="14"/>
        <v>-39591.47</v>
      </c>
      <c r="F212" s="105">
        <f t="shared" si="14"/>
        <v>-43710.05</v>
      </c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6"/>
      <c r="AR212" s="86"/>
      <c r="AS212" s="86"/>
      <c r="AT212" s="86"/>
      <c r="AU212" s="86"/>
      <c r="AV212" s="86"/>
      <c r="AW212" s="86"/>
      <c r="AX212" s="86"/>
      <c r="AY212" s="86"/>
      <c r="AZ212" s="86"/>
      <c r="BA212" s="86"/>
      <c r="BB212" s="86"/>
      <c r="BC212" s="86"/>
      <c r="BD212" s="86"/>
      <c r="BE212" s="86"/>
      <c r="BF212" s="86"/>
      <c r="BG212" s="86"/>
    </row>
    <row r="213" spans="1:59" x14ac:dyDescent="0.3">
      <c r="A213" s="92" t="s">
        <v>539</v>
      </c>
      <c r="B213" s="104"/>
      <c r="C213" s="105">
        <v>0</v>
      </c>
      <c r="D213" s="105">
        <v>0</v>
      </c>
      <c r="E213" s="105">
        <v>0</v>
      </c>
      <c r="F213" s="105">
        <v>0</v>
      </c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6"/>
      <c r="AR213" s="86"/>
      <c r="AS213" s="86"/>
      <c r="AT213" s="86"/>
      <c r="AU213" s="86"/>
      <c r="AV213" s="86"/>
      <c r="AW213" s="86"/>
      <c r="AX213" s="86"/>
      <c r="AY213" s="86"/>
      <c r="AZ213" s="86"/>
      <c r="BA213" s="86"/>
      <c r="BB213" s="86"/>
      <c r="BC213" s="86"/>
      <c r="BD213" s="86"/>
      <c r="BE213" s="86"/>
      <c r="BF213" s="86"/>
      <c r="BG213" s="86"/>
    </row>
    <row r="214" spans="1:59" x14ac:dyDescent="0.3">
      <c r="A214" s="92" t="s">
        <v>540</v>
      </c>
      <c r="B214" s="104"/>
      <c r="C214" s="105">
        <v>0</v>
      </c>
      <c r="D214" s="105">
        <v>0</v>
      </c>
      <c r="E214" s="105">
        <v>0</v>
      </c>
      <c r="F214" s="105">
        <v>0</v>
      </c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6"/>
      <c r="AR214" s="86"/>
      <c r="AS214" s="86"/>
      <c r="AT214" s="86"/>
      <c r="AU214" s="86"/>
      <c r="AV214" s="86"/>
      <c r="AW214" s="86"/>
      <c r="AX214" s="86"/>
      <c r="AY214" s="86"/>
      <c r="AZ214" s="86"/>
      <c r="BA214" s="86"/>
      <c r="BB214" s="86"/>
      <c r="BC214" s="86"/>
      <c r="BD214" s="86"/>
      <c r="BE214" s="86"/>
      <c r="BF214" s="86"/>
      <c r="BG214" s="86"/>
    </row>
    <row r="215" spans="1:59" x14ac:dyDescent="0.3">
      <c r="A215" s="122"/>
      <c r="B215" s="107"/>
      <c r="C215" s="108"/>
      <c r="D215" s="116"/>
      <c r="E215" s="116"/>
      <c r="F215" s="116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6"/>
      <c r="AR215" s="86"/>
      <c r="AS215" s="86"/>
      <c r="AT215" s="86"/>
      <c r="AU215" s="86"/>
      <c r="AV215" s="86"/>
      <c r="AW215" s="86"/>
      <c r="AX215" s="86"/>
      <c r="AY215" s="86"/>
      <c r="AZ215" s="86"/>
      <c r="BA215" s="86"/>
      <c r="BB215" s="86"/>
      <c r="BC215" s="86"/>
      <c r="BD215" s="86"/>
      <c r="BE215" s="86"/>
      <c r="BF215" s="86"/>
      <c r="BG215" s="86"/>
    </row>
    <row r="216" spans="1:59" x14ac:dyDescent="0.3">
      <c r="A216" s="92" t="s">
        <v>793</v>
      </c>
      <c r="B216" s="111"/>
      <c r="C216" s="95">
        <f>C217+C218+C219+C220+C221+C222</f>
        <v>-0.01</v>
      </c>
      <c r="D216" s="95">
        <f t="shared" ref="D216:F216" si="15">D217+D218+D219+D220+D221+D222</f>
        <v>-10.86</v>
      </c>
      <c r="E216" s="95">
        <f t="shared" si="15"/>
        <v>-7</v>
      </c>
      <c r="F216" s="95">
        <f t="shared" si="15"/>
        <v>-7</v>
      </c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6"/>
      <c r="AR216" s="86"/>
      <c r="AS216" s="86"/>
      <c r="AT216" s="86"/>
      <c r="AU216" s="86"/>
      <c r="AV216" s="86"/>
      <c r="AW216" s="86"/>
      <c r="AX216" s="86"/>
      <c r="AY216" s="86"/>
      <c r="AZ216" s="86"/>
      <c r="BA216" s="86"/>
      <c r="BB216" s="86"/>
      <c r="BC216" s="86"/>
      <c r="BD216" s="86"/>
      <c r="BE216" s="86"/>
      <c r="BF216" s="86"/>
      <c r="BG216" s="86"/>
    </row>
    <row r="217" spans="1:59" ht="56.25" x14ac:dyDescent="0.3">
      <c r="A217" s="125" t="s">
        <v>794</v>
      </c>
      <c r="B217" s="111" t="s">
        <v>149</v>
      </c>
      <c r="C217" s="144">
        <v>-0.01</v>
      </c>
      <c r="D217" s="144">
        <v>-7</v>
      </c>
      <c r="E217" s="144"/>
      <c r="F217" s="144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6"/>
      <c r="AR217" s="86"/>
      <c r="AS217" s="86"/>
      <c r="AT217" s="86"/>
      <c r="AU217" s="86"/>
      <c r="AV217" s="86"/>
      <c r="AW217" s="86"/>
      <c r="AX217" s="86"/>
      <c r="AY217" s="86"/>
      <c r="AZ217" s="86"/>
      <c r="BA217" s="86"/>
      <c r="BB217" s="86"/>
      <c r="BC217" s="86"/>
      <c r="BD217" s="86"/>
      <c r="BE217" s="86"/>
      <c r="BF217" s="86"/>
      <c r="BG217" s="86"/>
    </row>
    <row r="218" spans="1:59" ht="75" x14ac:dyDescent="0.3">
      <c r="A218" s="125" t="s">
        <v>795</v>
      </c>
      <c r="B218" s="111" t="s">
        <v>155</v>
      </c>
      <c r="C218" s="144"/>
      <c r="D218" s="144">
        <v>-3.6</v>
      </c>
      <c r="E218" s="144"/>
      <c r="F218" s="144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6"/>
      <c r="AR218" s="86"/>
      <c r="AS218" s="86"/>
      <c r="AT218" s="86"/>
      <c r="AU218" s="86"/>
      <c r="AV218" s="86"/>
      <c r="AW218" s="86"/>
      <c r="AX218" s="86"/>
      <c r="AY218" s="86"/>
      <c r="AZ218" s="86"/>
      <c r="BA218" s="86"/>
      <c r="BB218" s="86"/>
      <c r="BC218" s="86"/>
      <c r="BD218" s="86"/>
      <c r="BE218" s="86"/>
      <c r="BF218" s="86"/>
      <c r="BG218" s="86"/>
    </row>
    <row r="219" spans="1:59" ht="56.25" x14ac:dyDescent="0.3">
      <c r="A219" s="125" t="s">
        <v>796</v>
      </c>
      <c r="B219" s="111" t="s">
        <v>154</v>
      </c>
      <c r="C219" s="144"/>
      <c r="D219" s="144">
        <v>-0.26</v>
      </c>
      <c r="E219" s="144"/>
      <c r="F219" s="144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6"/>
      <c r="AR219" s="86"/>
      <c r="AS219" s="86"/>
      <c r="AT219" s="86"/>
      <c r="AU219" s="86"/>
      <c r="AV219" s="86"/>
      <c r="AW219" s="86"/>
      <c r="AX219" s="86"/>
      <c r="AY219" s="86"/>
      <c r="AZ219" s="86"/>
      <c r="BA219" s="86"/>
      <c r="BB219" s="86"/>
      <c r="BC219" s="86"/>
      <c r="BD219" s="86"/>
      <c r="BE219" s="86"/>
      <c r="BF219" s="86"/>
      <c r="BG219" s="86"/>
    </row>
    <row r="220" spans="1:59" ht="37.5" x14ac:dyDescent="0.3">
      <c r="A220" s="125" t="s">
        <v>854</v>
      </c>
      <c r="B220" s="111" t="s">
        <v>50</v>
      </c>
      <c r="C220" s="112"/>
      <c r="D220" s="112"/>
      <c r="E220" s="144">
        <v>-4.07</v>
      </c>
      <c r="F220" s="144">
        <v>-4.07</v>
      </c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  <c r="AE220" s="86"/>
      <c r="AF220" s="86"/>
      <c r="AG220" s="86"/>
      <c r="AH220" s="86"/>
      <c r="AI220" s="86"/>
      <c r="AJ220" s="86"/>
      <c r="AK220" s="86"/>
      <c r="AL220" s="86"/>
      <c r="AM220" s="86"/>
      <c r="AN220" s="86"/>
      <c r="AO220" s="86"/>
      <c r="AP220" s="86"/>
      <c r="AQ220" s="86"/>
      <c r="AR220" s="86"/>
      <c r="AS220" s="86"/>
      <c r="AT220" s="86"/>
      <c r="AU220" s="86"/>
      <c r="AV220" s="86"/>
      <c r="AW220" s="86"/>
      <c r="AX220" s="86"/>
      <c r="AY220" s="86"/>
      <c r="AZ220" s="86"/>
      <c r="BA220" s="86"/>
      <c r="BB220" s="86"/>
      <c r="BC220" s="86"/>
      <c r="BD220" s="86"/>
      <c r="BE220" s="86"/>
      <c r="BF220" s="86"/>
      <c r="BG220" s="86"/>
    </row>
    <row r="221" spans="1:59" ht="37.5" x14ac:dyDescent="0.3">
      <c r="A221" s="125" t="s">
        <v>855</v>
      </c>
      <c r="B221" s="111" t="s">
        <v>180</v>
      </c>
      <c r="C221" s="112"/>
      <c r="D221" s="112"/>
      <c r="E221" s="144">
        <v>-2.67</v>
      </c>
      <c r="F221" s="144">
        <v>-2.67</v>
      </c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  <c r="AE221" s="86"/>
      <c r="AF221" s="86"/>
      <c r="AG221" s="86"/>
      <c r="AH221" s="86"/>
      <c r="AI221" s="86"/>
      <c r="AJ221" s="86"/>
      <c r="AK221" s="86"/>
      <c r="AL221" s="86"/>
      <c r="AM221" s="86"/>
      <c r="AN221" s="86"/>
      <c r="AO221" s="86"/>
      <c r="AP221" s="86"/>
      <c r="AQ221" s="86"/>
      <c r="AR221" s="86"/>
      <c r="AS221" s="86"/>
      <c r="AT221" s="86"/>
      <c r="AU221" s="86"/>
      <c r="AV221" s="86"/>
      <c r="AW221" s="86"/>
      <c r="AX221" s="86"/>
      <c r="AY221" s="86"/>
      <c r="AZ221" s="86"/>
      <c r="BA221" s="86"/>
      <c r="BB221" s="86"/>
      <c r="BC221" s="86"/>
      <c r="BD221" s="86"/>
      <c r="BE221" s="86"/>
      <c r="BF221" s="86"/>
      <c r="BG221" s="86"/>
    </row>
    <row r="222" spans="1:59" ht="56.25" x14ac:dyDescent="0.3">
      <c r="A222" s="125" t="s">
        <v>796</v>
      </c>
      <c r="B222" s="111" t="s">
        <v>154</v>
      </c>
      <c r="C222" s="112"/>
      <c r="D222" s="112"/>
      <c r="E222" s="144">
        <v>-0.26</v>
      </c>
      <c r="F222" s="144">
        <v>-0.26</v>
      </c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  <c r="AE222" s="86"/>
      <c r="AF222" s="86"/>
      <c r="AG222" s="86"/>
      <c r="AH222" s="86"/>
      <c r="AI222" s="86"/>
      <c r="AJ222" s="86"/>
      <c r="AK222" s="86"/>
      <c r="AL222" s="86"/>
      <c r="AM222" s="86"/>
      <c r="AN222" s="86"/>
      <c r="AO222" s="86"/>
      <c r="AP222" s="86"/>
      <c r="AQ222" s="86"/>
      <c r="AR222" s="86"/>
      <c r="AS222" s="86"/>
      <c r="AT222" s="86"/>
      <c r="AU222" s="86"/>
      <c r="AV222" s="86"/>
      <c r="AW222" s="86"/>
      <c r="AX222" s="86"/>
      <c r="AY222" s="86"/>
      <c r="AZ222" s="86"/>
      <c r="BA222" s="86"/>
      <c r="BB222" s="86"/>
      <c r="BC222" s="86"/>
      <c r="BD222" s="86"/>
      <c r="BE222" s="86"/>
      <c r="BF222" s="86"/>
      <c r="BG222" s="86"/>
    </row>
    <row r="223" spans="1:59" x14ac:dyDescent="0.3">
      <c r="A223" s="122"/>
      <c r="B223" s="123"/>
      <c r="C223" s="116"/>
      <c r="D223" s="116"/>
      <c r="E223" s="116"/>
      <c r="F223" s="11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6"/>
      <c r="AR223" s="86"/>
      <c r="AS223" s="86"/>
      <c r="AT223" s="86"/>
      <c r="AU223" s="86"/>
      <c r="AV223" s="86"/>
      <c r="AW223" s="86"/>
      <c r="AX223" s="86"/>
      <c r="AY223" s="86"/>
      <c r="AZ223" s="86"/>
      <c r="BA223" s="86"/>
      <c r="BB223" s="86"/>
      <c r="BC223" s="86"/>
      <c r="BD223" s="86"/>
      <c r="BE223" s="86"/>
      <c r="BF223" s="86"/>
      <c r="BG223" s="86"/>
    </row>
    <row r="224" spans="1:59" x14ac:dyDescent="0.3">
      <c r="A224" s="114"/>
      <c r="B224" s="123"/>
      <c r="C224" s="116"/>
      <c r="D224" s="116"/>
      <c r="E224" s="116"/>
      <c r="F224" s="99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  <c r="AE224" s="86"/>
      <c r="AF224" s="86"/>
      <c r="AG224" s="86"/>
      <c r="AH224" s="86"/>
      <c r="AI224" s="86"/>
      <c r="AJ224" s="86"/>
      <c r="AK224" s="86"/>
      <c r="AL224" s="86"/>
      <c r="AM224" s="86"/>
      <c r="AN224" s="86"/>
      <c r="AO224" s="86"/>
      <c r="AP224" s="86"/>
      <c r="AQ224" s="86"/>
      <c r="AR224" s="86"/>
      <c r="AS224" s="86"/>
      <c r="AT224" s="86"/>
      <c r="AU224" s="86"/>
      <c r="AV224" s="86"/>
      <c r="AW224" s="86"/>
      <c r="AX224" s="86"/>
      <c r="AY224" s="86"/>
      <c r="AZ224" s="86"/>
      <c r="BA224" s="86"/>
      <c r="BB224" s="86"/>
      <c r="BC224" s="86"/>
      <c r="BD224" s="86"/>
      <c r="BE224" s="86"/>
      <c r="BF224" s="86"/>
      <c r="BG224" s="86"/>
    </row>
    <row r="225" spans="1:59" x14ac:dyDescent="0.3">
      <c r="A225" s="114"/>
      <c r="B225" s="123"/>
      <c r="C225" s="116"/>
      <c r="D225" s="116"/>
      <c r="E225" s="116"/>
      <c r="F225" s="99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  <c r="AE225" s="86"/>
      <c r="AF225" s="86"/>
      <c r="AG225" s="86"/>
      <c r="AH225" s="86"/>
      <c r="AI225" s="86"/>
      <c r="AJ225" s="86"/>
      <c r="AK225" s="86"/>
      <c r="AL225" s="86"/>
      <c r="AM225" s="86"/>
      <c r="AN225" s="86"/>
      <c r="AO225" s="86"/>
      <c r="AP225" s="86"/>
      <c r="AQ225" s="86"/>
      <c r="AR225" s="86"/>
      <c r="AS225" s="86"/>
      <c r="AT225" s="86"/>
      <c r="AU225" s="86"/>
      <c r="AV225" s="86"/>
      <c r="AW225" s="86"/>
      <c r="AX225" s="86"/>
      <c r="AY225" s="86"/>
      <c r="AZ225" s="86"/>
      <c r="BA225" s="86"/>
      <c r="BB225" s="86"/>
      <c r="BC225" s="86"/>
      <c r="BD225" s="86"/>
      <c r="BE225" s="86"/>
      <c r="BF225" s="86"/>
      <c r="BG225" s="86"/>
    </row>
    <row r="226" spans="1:59" x14ac:dyDescent="0.3">
      <c r="A226" s="92" t="s">
        <v>546</v>
      </c>
      <c r="B226" s="111"/>
      <c r="C226" s="95">
        <f>C227+C228+C229+C230+C231+C232+C233+C234+C235+C236+C237+C238</f>
        <v>-69.600000000000009</v>
      </c>
      <c r="D226" s="95">
        <f t="shared" ref="D226:F226" si="16">D227+D228+D229+D230+D231+D232+D233+D234+D235+D236+D237+D238</f>
        <v>-69602.62</v>
      </c>
      <c r="E226" s="95">
        <f t="shared" si="16"/>
        <v>-39577.83</v>
      </c>
      <c r="F226" s="95">
        <f t="shared" si="16"/>
        <v>-43702.61</v>
      </c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6"/>
      <c r="AR226" s="86"/>
      <c r="AS226" s="86"/>
      <c r="AT226" s="86"/>
      <c r="AU226" s="86"/>
      <c r="AV226" s="86"/>
      <c r="AW226" s="86"/>
      <c r="AX226" s="86"/>
      <c r="AY226" s="86"/>
      <c r="AZ226" s="86"/>
      <c r="BA226" s="86"/>
      <c r="BB226" s="86"/>
      <c r="BC226" s="86"/>
      <c r="BD226" s="86"/>
      <c r="BE226" s="86"/>
      <c r="BF226" s="86"/>
      <c r="BG226" s="86"/>
    </row>
    <row r="227" spans="1:59" ht="37.5" x14ac:dyDescent="0.3">
      <c r="A227" s="110" t="s">
        <v>829</v>
      </c>
      <c r="B227" s="119" t="s">
        <v>151</v>
      </c>
      <c r="C227" s="144">
        <v>-0.01</v>
      </c>
      <c r="D227" s="144">
        <v>-4.42</v>
      </c>
      <c r="E227" s="144">
        <v>-1.1299999999999999</v>
      </c>
      <c r="F227" s="144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6"/>
      <c r="AR227" s="86"/>
      <c r="AS227" s="86"/>
      <c r="AT227" s="86"/>
      <c r="AU227" s="86"/>
      <c r="AV227" s="86"/>
      <c r="AW227" s="86"/>
      <c r="AX227" s="86"/>
      <c r="AY227" s="86"/>
      <c r="AZ227" s="86"/>
      <c r="BA227" s="86"/>
      <c r="BB227" s="86"/>
      <c r="BC227" s="86"/>
      <c r="BD227" s="86"/>
      <c r="BE227" s="86"/>
      <c r="BF227" s="86"/>
      <c r="BG227" s="86"/>
    </row>
    <row r="228" spans="1:59" ht="56.25" x14ac:dyDescent="0.3">
      <c r="A228" s="110" t="s">
        <v>830</v>
      </c>
      <c r="B228" s="119" t="s">
        <v>813</v>
      </c>
      <c r="C228" s="144">
        <v>-27.5</v>
      </c>
      <c r="D228" s="144">
        <v>-27498.26</v>
      </c>
      <c r="E228" s="144">
        <v>-39564.86</v>
      </c>
      <c r="F228" s="144">
        <v>-43691.26</v>
      </c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6"/>
      <c r="AR228" s="86"/>
      <c r="AS228" s="86"/>
      <c r="AT228" s="86"/>
      <c r="AU228" s="86"/>
      <c r="AV228" s="86"/>
      <c r="AW228" s="86"/>
      <c r="AX228" s="86"/>
      <c r="AY228" s="86"/>
      <c r="AZ228" s="86"/>
      <c r="BA228" s="86"/>
      <c r="BB228" s="86"/>
      <c r="BC228" s="86"/>
      <c r="BD228" s="86"/>
      <c r="BE228" s="86"/>
      <c r="BF228" s="86"/>
      <c r="BG228" s="86"/>
    </row>
    <row r="229" spans="1:59" ht="37.5" x14ac:dyDescent="0.3">
      <c r="A229" s="110" t="s">
        <v>831</v>
      </c>
      <c r="B229" s="119" t="s">
        <v>153</v>
      </c>
      <c r="C229" s="144"/>
      <c r="D229" s="144">
        <v>-2.98</v>
      </c>
      <c r="E229" s="144"/>
      <c r="F229" s="144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6"/>
      <c r="AR229" s="86"/>
      <c r="AS229" s="86"/>
      <c r="AT229" s="86"/>
      <c r="AU229" s="86"/>
      <c r="AV229" s="86"/>
      <c r="AW229" s="86"/>
      <c r="AX229" s="86"/>
      <c r="AY229" s="86"/>
      <c r="AZ229" s="86"/>
      <c r="BA229" s="86"/>
      <c r="BB229" s="86"/>
      <c r="BC229" s="86"/>
      <c r="BD229" s="86"/>
      <c r="BE229" s="86"/>
      <c r="BF229" s="86"/>
      <c r="BG229" s="86"/>
    </row>
    <row r="230" spans="1:59" ht="56.25" x14ac:dyDescent="0.3">
      <c r="A230" s="110" t="s">
        <v>832</v>
      </c>
      <c r="B230" s="119" t="s">
        <v>152</v>
      </c>
      <c r="C230" s="144"/>
      <c r="D230" s="144">
        <v>-0.41</v>
      </c>
      <c r="E230" s="144">
        <v>-0.41</v>
      </c>
      <c r="F230" s="144">
        <v>-0.41</v>
      </c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6"/>
      <c r="AR230" s="86"/>
      <c r="AS230" s="86"/>
      <c r="AT230" s="86"/>
      <c r="AU230" s="86"/>
      <c r="AV230" s="86"/>
      <c r="AW230" s="86"/>
      <c r="AX230" s="86"/>
      <c r="AY230" s="86"/>
      <c r="AZ230" s="86"/>
      <c r="BA230" s="86"/>
      <c r="BB230" s="86"/>
      <c r="BC230" s="86"/>
      <c r="BD230" s="86"/>
      <c r="BE230" s="86"/>
      <c r="BF230" s="86"/>
      <c r="BG230" s="86"/>
    </row>
    <row r="231" spans="1:59" x14ac:dyDescent="0.3">
      <c r="A231" s="110" t="s">
        <v>833</v>
      </c>
      <c r="B231" s="119" t="s">
        <v>345</v>
      </c>
      <c r="C231" s="144"/>
      <c r="D231" s="144">
        <v>-2.95</v>
      </c>
      <c r="E231" s="144"/>
      <c r="F231" s="144">
        <v>-2.41</v>
      </c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6"/>
      <c r="AR231" s="86"/>
      <c r="AS231" s="86"/>
      <c r="AT231" s="86"/>
      <c r="AU231" s="86"/>
      <c r="AV231" s="86"/>
      <c r="AW231" s="86"/>
      <c r="AX231" s="86"/>
      <c r="AY231" s="86"/>
      <c r="AZ231" s="86"/>
      <c r="BA231" s="86"/>
      <c r="BB231" s="86"/>
      <c r="BC231" s="86"/>
      <c r="BD231" s="86"/>
      <c r="BE231" s="86"/>
      <c r="BF231" s="86"/>
      <c r="BG231" s="86"/>
    </row>
    <row r="232" spans="1:59" ht="56.25" x14ac:dyDescent="0.3">
      <c r="A232" s="110" t="s">
        <v>834</v>
      </c>
      <c r="B232" s="118" t="s">
        <v>810</v>
      </c>
      <c r="C232" s="144">
        <v>-42.09</v>
      </c>
      <c r="D232" s="144">
        <v>-42093.599999999999</v>
      </c>
      <c r="E232" s="144"/>
      <c r="F232" s="144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  <c r="AE232" s="86"/>
      <c r="AF232" s="86"/>
      <c r="AG232" s="86"/>
      <c r="AH232" s="86"/>
      <c r="AI232" s="86"/>
      <c r="AJ232" s="86"/>
      <c r="AK232" s="86"/>
      <c r="AL232" s="86"/>
      <c r="AM232" s="86"/>
      <c r="AN232" s="86"/>
      <c r="AO232" s="86"/>
      <c r="AP232" s="86"/>
      <c r="AQ232" s="86"/>
      <c r="AR232" s="86"/>
      <c r="AS232" s="86"/>
      <c r="AT232" s="86"/>
      <c r="AU232" s="86"/>
      <c r="AV232" s="86"/>
      <c r="AW232" s="86"/>
      <c r="AX232" s="86"/>
      <c r="AY232" s="86"/>
      <c r="AZ232" s="86"/>
      <c r="BA232" s="86"/>
      <c r="BB232" s="86"/>
      <c r="BC232" s="86"/>
      <c r="BD232" s="86"/>
      <c r="BE232" s="86"/>
      <c r="BF232" s="86"/>
      <c r="BG232" s="86"/>
    </row>
    <row r="233" spans="1:59" ht="56.25" x14ac:dyDescent="0.3">
      <c r="A233" s="110" t="s">
        <v>811</v>
      </c>
      <c r="B233" s="118" t="s">
        <v>810</v>
      </c>
      <c r="C233" s="112"/>
      <c r="D233" s="112"/>
      <c r="E233" s="144">
        <v>-3.71</v>
      </c>
      <c r="F233" s="144">
        <v>-0.77</v>
      </c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6"/>
      <c r="AR233" s="86"/>
      <c r="AS233" s="86"/>
      <c r="AT233" s="86"/>
      <c r="AU233" s="86"/>
      <c r="AV233" s="86"/>
      <c r="AW233" s="86"/>
      <c r="AX233" s="86"/>
      <c r="AY233" s="86"/>
      <c r="AZ233" s="86"/>
      <c r="BA233" s="86"/>
      <c r="BB233" s="86"/>
      <c r="BC233" s="86"/>
      <c r="BD233" s="86"/>
      <c r="BE233" s="86"/>
      <c r="BF233" s="86"/>
      <c r="BG233" s="86"/>
    </row>
    <row r="234" spans="1:59" ht="93.75" x14ac:dyDescent="0.3">
      <c r="A234" s="110" t="s">
        <v>814</v>
      </c>
      <c r="B234" s="111" t="s">
        <v>815</v>
      </c>
      <c r="C234" s="112"/>
      <c r="D234" s="112"/>
      <c r="E234" s="144"/>
      <c r="F234" s="144">
        <v>-0.75</v>
      </c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6"/>
      <c r="AR234" s="86"/>
      <c r="AS234" s="86"/>
      <c r="AT234" s="86"/>
      <c r="AU234" s="86"/>
      <c r="AV234" s="86"/>
      <c r="AW234" s="86"/>
      <c r="AX234" s="86"/>
      <c r="AY234" s="86"/>
      <c r="AZ234" s="86"/>
      <c r="BA234" s="86"/>
      <c r="BB234" s="86"/>
      <c r="BC234" s="86"/>
      <c r="BD234" s="86"/>
      <c r="BE234" s="86"/>
      <c r="BF234" s="86"/>
      <c r="BG234" s="86"/>
    </row>
    <row r="235" spans="1:59" ht="37.5" x14ac:dyDescent="0.3">
      <c r="A235" s="110" t="s">
        <v>816</v>
      </c>
      <c r="B235" s="111" t="s">
        <v>171</v>
      </c>
      <c r="C235" s="112"/>
      <c r="D235" s="112"/>
      <c r="E235" s="144"/>
      <c r="F235" s="144">
        <v>-4.7699999999999996</v>
      </c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6"/>
      <c r="AR235" s="86"/>
      <c r="AS235" s="86"/>
      <c r="AT235" s="86"/>
      <c r="AU235" s="86"/>
      <c r="AV235" s="86"/>
      <c r="AW235" s="86"/>
      <c r="AX235" s="86"/>
      <c r="AY235" s="86"/>
      <c r="AZ235" s="86"/>
      <c r="BA235" s="86"/>
      <c r="BB235" s="86"/>
      <c r="BC235" s="86"/>
      <c r="BD235" s="86"/>
      <c r="BE235" s="86"/>
      <c r="BF235" s="86"/>
      <c r="BG235" s="86"/>
    </row>
    <row r="236" spans="1:59" ht="112.5" x14ac:dyDescent="0.3">
      <c r="A236" s="110" t="s">
        <v>822</v>
      </c>
      <c r="B236" s="111" t="s">
        <v>160</v>
      </c>
      <c r="C236" s="112"/>
      <c r="D236" s="112"/>
      <c r="E236" s="144">
        <v>-3.31</v>
      </c>
      <c r="F236" s="144">
        <v>-2.2400000000000002</v>
      </c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  <c r="AE236" s="86"/>
      <c r="AF236" s="86"/>
      <c r="AG236" s="86"/>
      <c r="AH236" s="86"/>
      <c r="AI236" s="86"/>
      <c r="AJ236" s="86"/>
      <c r="AK236" s="86"/>
      <c r="AL236" s="86"/>
      <c r="AM236" s="86"/>
      <c r="AN236" s="86"/>
      <c r="AO236" s="86"/>
      <c r="AP236" s="86"/>
      <c r="AQ236" s="86"/>
      <c r="AR236" s="86"/>
      <c r="AS236" s="86"/>
      <c r="AT236" s="86"/>
      <c r="AU236" s="86"/>
      <c r="AV236" s="86"/>
      <c r="AW236" s="86"/>
      <c r="AX236" s="86"/>
      <c r="AY236" s="86"/>
      <c r="AZ236" s="86"/>
      <c r="BA236" s="86"/>
      <c r="BB236" s="86"/>
      <c r="BC236" s="86"/>
      <c r="BD236" s="86"/>
      <c r="BE236" s="86"/>
      <c r="BF236" s="86"/>
      <c r="BG236" s="86"/>
    </row>
    <row r="237" spans="1:59" ht="56.25" x14ac:dyDescent="0.3">
      <c r="A237" s="110" t="s">
        <v>826</v>
      </c>
      <c r="B237" s="111" t="s">
        <v>827</v>
      </c>
      <c r="C237" s="112"/>
      <c r="D237" s="112"/>
      <c r="E237" s="144">
        <v>-1.47</v>
      </c>
      <c r="F237" s="144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  <c r="AE237" s="86"/>
      <c r="AF237" s="86"/>
      <c r="AG237" s="86"/>
      <c r="AH237" s="86"/>
      <c r="AI237" s="86"/>
      <c r="AJ237" s="86"/>
      <c r="AK237" s="86"/>
      <c r="AL237" s="86"/>
      <c r="AM237" s="86"/>
      <c r="AN237" s="86"/>
      <c r="AO237" s="86"/>
      <c r="AP237" s="86"/>
      <c r="AQ237" s="86"/>
      <c r="AR237" s="86"/>
      <c r="AS237" s="86"/>
      <c r="AT237" s="86"/>
      <c r="AU237" s="86"/>
      <c r="AV237" s="86"/>
      <c r="AW237" s="86"/>
      <c r="AX237" s="86"/>
      <c r="AY237" s="86"/>
      <c r="AZ237" s="86"/>
      <c r="BA237" s="86"/>
      <c r="BB237" s="86"/>
      <c r="BC237" s="86"/>
      <c r="BD237" s="86"/>
      <c r="BE237" s="86"/>
      <c r="BF237" s="86"/>
      <c r="BG237" s="86"/>
    </row>
    <row r="238" spans="1:59" ht="56.25" x14ac:dyDescent="0.3">
      <c r="A238" s="110" t="s">
        <v>828</v>
      </c>
      <c r="B238" s="111" t="s">
        <v>156</v>
      </c>
      <c r="C238" s="112"/>
      <c r="D238" s="112"/>
      <c r="E238" s="144">
        <v>-2.94</v>
      </c>
      <c r="F238" s="144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6"/>
      <c r="AR238" s="86"/>
      <c r="AS238" s="86"/>
      <c r="AT238" s="86"/>
      <c r="AU238" s="86"/>
      <c r="AV238" s="86"/>
      <c r="AW238" s="86"/>
      <c r="AX238" s="86"/>
      <c r="AY238" s="86"/>
      <c r="AZ238" s="86"/>
      <c r="BA238" s="86"/>
      <c r="BB238" s="86"/>
      <c r="BC238" s="86"/>
      <c r="BD238" s="86"/>
      <c r="BE238" s="86"/>
      <c r="BF238" s="86"/>
      <c r="BG238" s="86"/>
    </row>
    <row r="239" spans="1:59" x14ac:dyDescent="0.3">
      <c r="A239" s="114"/>
      <c r="B239" s="123"/>
      <c r="C239" s="116"/>
      <c r="D239" s="116"/>
      <c r="E239" s="116"/>
      <c r="F239" s="116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  <c r="AE239" s="86"/>
      <c r="AF239" s="86"/>
      <c r="AG239" s="86"/>
      <c r="AH239" s="86"/>
      <c r="AI239" s="86"/>
      <c r="AJ239" s="86"/>
      <c r="AK239" s="86"/>
      <c r="AL239" s="86"/>
      <c r="AM239" s="86"/>
      <c r="AN239" s="86"/>
      <c r="AO239" s="86"/>
      <c r="AP239" s="86"/>
      <c r="AQ239" s="86"/>
      <c r="AR239" s="86"/>
      <c r="AS239" s="86"/>
      <c r="AT239" s="86"/>
      <c r="AU239" s="86"/>
      <c r="AV239" s="86"/>
      <c r="AW239" s="86"/>
      <c r="AX239" s="86"/>
      <c r="AY239" s="86"/>
      <c r="AZ239" s="86"/>
      <c r="BA239" s="86"/>
      <c r="BB239" s="86"/>
      <c r="BC239" s="86"/>
      <c r="BD239" s="86"/>
      <c r="BE239" s="86"/>
      <c r="BF239" s="86"/>
      <c r="BG239" s="86"/>
    </row>
    <row r="240" spans="1:59" x14ac:dyDescent="0.3">
      <c r="A240" s="114"/>
      <c r="B240" s="123"/>
      <c r="C240" s="116"/>
      <c r="D240" s="116"/>
      <c r="E240" s="116"/>
      <c r="F240" s="116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  <c r="AE240" s="86"/>
      <c r="AF240" s="86"/>
      <c r="AG240" s="86"/>
      <c r="AH240" s="86"/>
      <c r="AI240" s="86"/>
      <c r="AJ240" s="86"/>
      <c r="AK240" s="86"/>
      <c r="AL240" s="86"/>
      <c r="AM240" s="86"/>
      <c r="AN240" s="86"/>
      <c r="AO240" s="86"/>
      <c r="AP240" s="86"/>
      <c r="AQ240" s="86"/>
      <c r="AR240" s="86"/>
      <c r="AS240" s="86"/>
      <c r="AT240" s="86"/>
      <c r="AU240" s="86"/>
      <c r="AV240" s="86"/>
      <c r="AW240" s="86"/>
      <c r="AX240" s="86"/>
      <c r="AY240" s="86"/>
      <c r="AZ240" s="86"/>
      <c r="BA240" s="86"/>
      <c r="BB240" s="86"/>
      <c r="BC240" s="86"/>
      <c r="BD240" s="86"/>
      <c r="BE240" s="86"/>
      <c r="BF240" s="86"/>
      <c r="BG240" s="86"/>
    </row>
    <row r="241" spans="1:59" x14ac:dyDescent="0.3">
      <c r="A241" s="92" t="s">
        <v>870</v>
      </c>
      <c r="B241" s="111"/>
      <c r="C241" s="95">
        <f>C242+C243</f>
        <v>0</v>
      </c>
      <c r="D241" s="95">
        <f t="shared" ref="D241:F241" si="17">D242+D243</f>
        <v>0</v>
      </c>
      <c r="E241" s="95">
        <f t="shared" si="17"/>
        <v>-6.2</v>
      </c>
      <c r="F241" s="95">
        <f t="shared" si="17"/>
        <v>0</v>
      </c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  <c r="AE241" s="86"/>
      <c r="AF241" s="86"/>
      <c r="AG241" s="86"/>
      <c r="AH241" s="86"/>
      <c r="AI241" s="86"/>
      <c r="AJ241" s="86"/>
      <c r="AK241" s="86"/>
      <c r="AL241" s="86"/>
      <c r="AM241" s="86"/>
      <c r="AN241" s="86"/>
      <c r="AO241" s="86"/>
      <c r="AP241" s="86"/>
      <c r="AQ241" s="86"/>
      <c r="AR241" s="86"/>
      <c r="AS241" s="86"/>
      <c r="AT241" s="86"/>
      <c r="AU241" s="86"/>
      <c r="AV241" s="86"/>
      <c r="AW241" s="86"/>
      <c r="AX241" s="86"/>
      <c r="AY241" s="86"/>
      <c r="AZ241" s="86"/>
      <c r="BA241" s="86"/>
      <c r="BB241" s="86"/>
      <c r="BC241" s="86"/>
      <c r="BD241" s="86"/>
      <c r="BE241" s="86"/>
      <c r="BF241" s="86"/>
      <c r="BG241" s="86"/>
    </row>
    <row r="242" spans="1:59" ht="131.25" x14ac:dyDescent="0.3">
      <c r="A242" s="110" t="s">
        <v>858</v>
      </c>
      <c r="B242" s="146" t="s">
        <v>859</v>
      </c>
      <c r="C242" s="112"/>
      <c r="D242" s="112"/>
      <c r="E242" s="144">
        <v>-3.7</v>
      </c>
      <c r="F242" s="144">
        <v>0</v>
      </c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6"/>
      <c r="AR242" s="86"/>
      <c r="AS242" s="86"/>
      <c r="AT242" s="86"/>
      <c r="AU242" s="86"/>
      <c r="AV242" s="86"/>
      <c r="AW242" s="86"/>
      <c r="AX242" s="86"/>
      <c r="AY242" s="86"/>
      <c r="AZ242" s="86"/>
      <c r="BA242" s="86"/>
      <c r="BB242" s="86"/>
      <c r="BC242" s="86"/>
      <c r="BD242" s="86"/>
      <c r="BE242" s="86"/>
      <c r="BF242" s="86"/>
      <c r="BG242" s="86"/>
    </row>
    <row r="243" spans="1:59" ht="56.25" x14ac:dyDescent="0.3">
      <c r="A243" s="110" t="s">
        <v>861</v>
      </c>
      <c r="B243" s="111" t="s">
        <v>862</v>
      </c>
      <c r="C243" s="112"/>
      <c r="D243" s="112"/>
      <c r="E243" s="144">
        <v>-2.5</v>
      </c>
      <c r="F243" s="144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  <c r="AE243" s="86"/>
      <c r="AF243" s="86"/>
      <c r="AG243" s="86"/>
      <c r="AH243" s="86"/>
      <c r="AI243" s="86"/>
      <c r="AJ243" s="86"/>
      <c r="AK243" s="86"/>
      <c r="AL243" s="86"/>
      <c r="AM243" s="86"/>
      <c r="AN243" s="86"/>
      <c r="AO243" s="86"/>
      <c r="AP243" s="86"/>
      <c r="AQ243" s="86"/>
      <c r="AR243" s="86"/>
      <c r="AS243" s="86"/>
      <c r="AT243" s="86"/>
      <c r="AU243" s="86"/>
      <c r="AV243" s="86"/>
      <c r="AW243" s="86"/>
      <c r="AX243" s="86"/>
      <c r="AY243" s="86"/>
      <c r="AZ243" s="86"/>
      <c r="BA243" s="86"/>
      <c r="BB243" s="86"/>
      <c r="BC243" s="86"/>
      <c r="BD243" s="86"/>
      <c r="BE243" s="86"/>
      <c r="BF243" s="86"/>
      <c r="BG243" s="86"/>
    </row>
    <row r="244" spans="1:59" x14ac:dyDescent="0.3">
      <c r="A244" s="114"/>
      <c r="B244" s="123"/>
      <c r="C244" s="116"/>
      <c r="D244" s="116"/>
      <c r="E244" s="116"/>
      <c r="F244" s="116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6"/>
      <c r="AL244" s="86"/>
      <c r="AM244" s="86"/>
      <c r="AN244" s="86"/>
      <c r="AO244" s="86"/>
      <c r="AP244" s="86"/>
      <c r="AQ244" s="86"/>
      <c r="AR244" s="86"/>
      <c r="AS244" s="86"/>
      <c r="AT244" s="86"/>
      <c r="AU244" s="86"/>
      <c r="AV244" s="86"/>
      <c r="AW244" s="86"/>
      <c r="AX244" s="86"/>
      <c r="AY244" s="86"/>
      <c r="AZ244" s="86"/>
      <c r="BA244" s="86"/>
      <c r="BB244" s="86"/>
      <c r="BC244" s="86"/>
      <c r="BD244" s="86"/>
      <c r="BE244" s="86"/>
      <c r="BF244" s="86"/>
      <c r="BG244" s="86"/>
    </row>
    <row r="245" spans="1:59" x14ac:dyDescent="0.3">
      <c r="A245" s="114"/>
      <c r="B245" s="123"/>
      <c r="C245" s="116"/>
      <c r="D245" s="116"/>
      <c r="E245" s="116"/>
      <c r="F245" s="116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  <c r="AE245" s="86"/>
      <c r="AF245" s="86"/>
      <c r="AG245" s="86"/>
      <c r="AH245" s="86"/>
      <c r="AI245" s="86"/>
      <c r="AJ245" s="86"/>
      <c r="AK245" s="86"/>
      <c r="AL245" s="86"/>
      <c r="AM245" s="86"/>
      <c r="AN245" s="86"/>
      <c r="AO245" s="86"/>
      <c r="AP245" s="86"/>
      <c r="AQ245" s="86"/>
      <c r="AR245" s="86"/>
      <c r="AS245" s="86"/>
      <c r="AT245" s="86"/>
      <c r="AU245" s="86"/>
      <c r="AV245" s="86"/>
      <c r="AW245" s="86"/>
      <c r="AX245" s="86"/>
      <c r="AY245" s="86"/>
      <c r="AZ245" s="86"/>
      <c r="BA245" s="86"/>
      <c r="BB245" s="86"/>
      <c r="BC245" s="86"/>
      <c r="BD245" s="86"/>
      <c r="BE245" s="86"/>
      <c r="BF245" s="86"/>
      <c r="BG245" s="86"/>
    </row>
    <row r="246" spans="1:59" x14ac:dyDescent="0.3">
      <c r="A246" s="92" t="s">
        <v>871</v>
      </c>
      <c r="B246" s="111"/>
      <c r="C246" s="95">
        <f>C247</f>
        <v>0</v>
      </c>
      <c r="D246" s="95">
        <f t="shared" ref="D246:F246" si="18">D247</f>
        <v>-0.17</v>
      </c>
      <c r="E246" s="95">
        <f t="shared" si="18"/>
        <v>0</v>
      </c>
      <c r="F246" s="95">
        <f t="shared" si="18"/>
        <v>0</v>
      </c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  <c r="AE246" s="86"/>
      <c r="AF246" s="86"/>
      <c r="AG246" s="86"/>
      <c r="AH246" s="86"/>
      <c r="AI246" s="86"/>
      <c r="AJ246" s="86"/>
      <c r="AK246" s="86"/>
      <c r="AL246" s="86"/>
      <c r="AM246" s="86"/>
      <c r="AN246" s="86"/>
      <c r="AO246" s="86"/>
      <c r="AP246" s="86"/>
      <c r="AQ246" s="86"/>
      <c r="AR246" s="86"/>
      <c r="AS246" s="86"/>
      <c r="AT246" s="86"/>
      <c r="AU246" s="86"/>
      <c r="AV246" s="86"/>
      <c r="AW246" s="86"/>
      <c r="AX246" s="86"/>
      <c r="AY246" s="86"/>
      <c r="AZ246" s="86"/>
      <c r="BA246" s="86"/>
      <c r="BB246" s="86"/>
      <c r="BC246" s="86"/>
      <c r="BD246" s="86"/>
      <c r="BE246" s="86"/>
      <c r="BF246" s="86"/>
      <c r="BG246" s="86"/>
    </row>
    <row r="247" spans="1:59" ht="37.5" x14ac:dyDescent="0.3">
      <c r="A247" s="110" t="s">
        <v>872</v>
      </c>
      <c r="B247" s="146" t="s">
        <v>873</v>
      </c>
      <c r="C247" s="112"/>
      <c r="D247" s="112">
        <v>-0.17</v>
      </c>
      <c r="E247" s="112"/>
      <c r="F247" s="112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  <c r="AE247" s="86"/>
      <c r="AF247" s="86"/>
      <c r="AG247" s="86"/>
      <c r="AH247" s="86"/>
      <c r="AI247" s="86"/>
      <c r="AJ247" s="86"/>
      <c r="AK247" s="86"/>
      <c r="AL247" s="86"/>
      <c r="AM247" s="86"/>
      <c r="AN247" s="86"/>
      <c r="AO247" s="86"/>
      <c r="AP247" s="86"/>
      <c r="AQ247" s="86"/>
      <c r="AR247" s="86"/>
      <c r="AS247" s="86"/>
      <c r="AT247" s="86"/>
      <c r="AU247" s="86"/>
      <c r="AV247" s="86"/>
      <c r="AW247" s="86"/>
      <c r="AX247" s="86"/>
      <c r="AY247" s="86"/>
      <c r="AZ247" s="86"/>
      <c r="BA247" s="86"/>
      <c r="BB247" s="86"/>
      <c r="BC247" s="86"/>
      <c r="BD247" s="86"/>
      <c r="BE247" s="86"/>
      <c r="BF247" s="86"/>
      <c r="BG247" s="86"/>
    </row>
    <row r="248" spans="1:59" x14ac:dyDescent="0.3">
      <c r="A248" s="114"/>
      <c r="B248" s="123"/>
      <c r="C248" s="116"/>
      <c r="D248" s="116"/>
      <c r="E248" s="116"/>
      <c r="F248" s="116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  <c r="AE248" s="86"/>
      <c r="AF248" s="86"/>
      <c r="AG248" s="86"/>
      <c r="AH248" s="86"/>
      <c r="AI248" s="86"/>
      <c r="AJ248" s="86"/>
      <c r="AK248" s="86"/>
      <c r="AL248" s="86"/>
      <c r="AM248" s="86"/>
      <c r="AN248" s="86"/>
      <c r="AO248" s="86"/>
      <c r="AP248" s="86"/>
      <c r="AQ248" s="86"/>
      <c r="AR248" s="86"/>
      <c r="AS248" s="86"/>
      <c r="AT248" s="86"/>
      <c r="AU248" s="86"/>
      <c r="AV248" s="86"/>
      <c r="AW248" s="86"/>
      <c r="AX248" s="86"/>
      <c r="AY248" s="86"/>
      <c r="AZ248" s="86"/>
      <c r="BA248" s="86"/>
      <c r="BB248" s="86"/>
      <c r="BC248" s="86"/>
      <c r="BD248" s="86"/>
      <c r="BE248" s="86"/>
      <c r="BF248" s="86"/>
      <c r="BG248" s="86"/>
    </row>
    <row r="249" spans="1:59" x14ac:dyDescent="0.3">
      <c r="A249" s="114"/>
      <c r="B249" s="123"/>
      <c r="C249" s="116"/>
      <c r="D249" s="116"/>
      <c r="E249" s="116"/>
      <c r="F249" s="116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  <c r="AE249" s="86"/>
      <c r="AF249" s="86"/>
      <c r="AG249" s="86"/>
      <c r="AH249" s="86"/>
      <c r="AI249" s="86"/>
      <c r="AJ249" s="86"/>
      <c r="AK249" s="86"/>
      <c r="AL249" s="86"/>
      <c r="AM249" s="86"/>
      <c r="AN249" s="86"/>
      <c r="AO249" s="86"/>
      <c r="AP249" s="86"/>
      <c r="AQ249" s="86"/>
      <c r="AR249" s="86"/>
      <c r="AS249" s="86"/>
      <c r="AT249" s="86"/>
      <c r="AU249" s="86"/>
      <c r="AV249" s="86"/>
      <c r="AW249" s="86"/>
      <c r="AX249" s="86"/>
      <c r="AY249" s="86"/>
      <c r="AZ249" s="86"/>
      <c r="BA249" s="86"/>
      <c r="BB249" s="86"/>
      <c r="BC249" s="86"/>
      <c r="BD249" s="86"/>
      <c r="BE249" s="86"/>
      <c r="BF249" s="86"/>
      <c r="BG249" s="86"/>
    </row>
    <row r="250" spans="1:59" x14ac:dyDescent="0.3">
      <c r="A250" s="92" t="s">
        <v>874</v>
      </c>
      <c r="B250" s="111"/>
      <c r="C250" s="95">
        <f>C251</f>
        <v>0</v>
      </c>
      <c r="D250" s="95">
        <f t="shared" ref="D250" si="19">D251</f>
        <v>-4</v>
      </c>
      <c r="E250" s="95">
        <f t="shared" ref="E250" si="20">E251</f>
        <v>0</v>
      </c>
      <c r="F250" s="95">
        <f t="shared" ref="F250" si="21">F251</f>
        <v>0</v>
      </c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  <c r="AE250" s="86"/>
      <c r="AF250" s="86"/>
      <c r="AG250" s="86"/>
      <c r="AH250" s="86"/>
      <c r="AI250" s="86"/>
      <c r="AJ250" s="86"/>
      <c r="AK250" s="86"/>
      <c r="AL250" s="86"/>
      <c r="AM250" s="86"/>
      <c r="AN250" s="86"/>
      <c r="AO250" s="86"/>
      <c r="AP250" s="86"/>
      <c r="AQ250" s="86"/>
      <c r="AR250" s="86"/>
      <c r="AS250" s="86"/>
      <c r="AT250" s="86"/>
      <c r="AU250" s="86"/>
      <c r="AV250" s="86"/>
      <c r="AW250" s="86"/>
      <c r="AX250" s="86"/>
      <c r="AY250" s="86"/>
      <c r="AZ250" s="86"/>
      <c r="BA250" s="86"/>
      <c r="BB250" s="86"/>
      <c r="BC250" s="86"/>
      <c r="BD250" s="86"/>
      <c r="BE250" s="86"/>
      <c r="BF250" s="86"/>
      <c r="BG250" s="86"/>
    </row>
    <row r="251" spans="1:59" ht="37.5" x14ac:dyDescent="0.3">
      <c r="A251" s="110" t="s">
        <v>589</v>
      </c>
      <c r="B251" s="146" t="s">
        <v>875</v>
      </c>
      <c r="C251" s="112"/>
      <c r="D251" s="112">
        <v>-4</v>
      </c>
      <c r="E251" s="112"/>
      <c r="F251" s="112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6"/>
      <c r="AR251" s="86"/>
      <c r="AS251" s="86"/>
      <c r="AT251" s="86"/>
      <c r="AU251" s="86"/>
      <c r="AV251" s="86"/>
      <c r="AW251" s="86"/>
      <c r="AX251" s="86"/>
      <c r="AY251" s="86"/>
      <c r="AZ251" s="86"/>
      <c r="BA251" s="86"/>
      <c r="BB251" s="86"/>
      <c r="BC251" s="86"/>
      <c r="BD251" s="86"/>
      <c r="BE251" s="86"/>
      <c r="BF251" s="86"/>
      <c r="BG251" s="86"/>
    </row>
    <row r="252" spans="1:59" x14ac:dyDescent="0.3">
      <c r="A252" s="114"/>
      <c r="B252" s="123"/>
      <c r="C252" s="116"/>
      <c r="D252" s="116"/>
      <c r="E252" s="116"/>
      <c r="F252" s="116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  <c r="AE252" s="86"/>
      <c r="AF252" s="86"/>
      <c r="AG252" s="86"/>
      <c r="AH252" s="86"/>
      <c r="AI252" s="86"/>
      <c r="AJ252" s="86"/>
      <c r="AK252" s="86"/>
      <c r="AL252" s="86"/>
      <c r="AM252" s="86"/>
      <c r="AN252" s="86"/>
      <c r="AO252" s="86"/>
      <c r="AP252" s="86"/>
      <c r="AQ252" s="86"/>
      <c r="AR252" s="86"/>
      <c r="AS252" s="86"/>
      <c r="AT252" s="86"/>
      <c r="AU252" s="86"/>
      <c r="AV252" s="86"/>
      <c r="AW252" s="86"/>
      <c r="AX252" s="86"/>
      <c r="AY252" s="86"/>
      <c r="AZ252" s="86"/>
      <c r="BA252" s="86"/>
      <c r="BB252" s="86"/>
      <c r="BC252" s="86"/>
      <c r="BD252" s="86"/>
      <c r="BE252" s="86"/>
      <c r="BF252" s="86"/>
      <c r="BG252" s="86"/>
    </row>
    <row r="253" spans="1:59" x14ac:dyDescent="0.3">
      <c r="A253" s="114"/>
      <c r="B253" s="123"/>
      <c r="C253" s="116"/>
      <c r="D253" s="116"/>
      <c r="E253" s="116"/>
      <c r="F253" s="116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6"/>
      <c r="AR253" s="86"/>
      <c r="AS253" s="86"/>
      <c r="AT253" s="86"/>
      <c r="AU253" s="86"/>
      <c r="AV253" s="86"/>
      <c r="AW253" s="86"/>
      <c r="AX253" s="86"/>
      <c r="AY253" s="86"/>
      <c r="AZ253" s="86"/>
      <c r="BA253" s="86"/>
      <c r="BB253" s="86"/>
      <c r="BC253" s="86"/>
      <c r="BD253" s="86"/>
      <c r="BE253" s="86"/>
      <c r="BF253" s="86"/>
      <c r="BG253" s="86"/>
    </row>
    <row r="254" spans="1:59" x14ac:dyDescent="0.3">
      <c r="A254" s="92" t="s">
        <v>876</v>
      </c>
      <c r="B254" s="111"/>
      <c r="C254" s="95">
        <f>C255</f>
        <v>0</v>
      </c>
      <c r="D254" s="95">
        <f t="shared" ref="D254" si="22">D255</f>
        <v>-0.44</v>
      </c>
      <c r="E254" s="95">
        <f t="shared" ref="E254" si="23">E255</f>
        <v>-0.44</v>
      </c>
      <c r="F254" s="95">
        <f t="shared" ref="F254" si="24">F255</f>
        <v>-0.44</v>
      </c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  <c r="AE254" s="86"/>
      <c r="AF254" s="86"/>
      <c r="AG254" s="86"/>
      <c r="AH254" s="86"/>
      <c r="AI254" s="86"/>
      <c r="AJ254" s="86"/>
      <c r="AK254" s="86"/>
      <c r="AL254" s="86"/>
      <c r="AM254" s="86"/>
      <c r="AN254" s="86"/>
      <c r="AO254" s="86"/>
      <c r="AP254" s="86"/>
      <c r="AQ254" s="86"/>
      <c r="AR254" s="86"/>
      <c r="AS254" s="86"/>
      <c r="AT254" s="86"/>
      <c r="AU254" s="86"/>
      <c r="AV254" s="86"/>
      <c r="AW254" s="86"/>
      <c r="AX254" s="86"/>
      <c r="AY254" s="86"/>
      <c r="AZ254" s="86"/>
      <c r="BA254" s="86"/>
      <c r="BB254" s="86"/>
      <c r="BC254" s="86"/>
      <c r="BD254" s="86"/>
      <c r="BE254" s="86"/>
      <c r="BF254" s="86"/>
      <c r="BG254" s="86"/>
    </row>
    <row r="255" spans="1:59" ht="37.5" x14ac:dyDescent="0.3">
      <c r="A255" s="110" t="s">
        <v>877</v>
      </c>
      <c r="B255" s="146" t="s">
        <v>878</v>
      </c>
      <c r="C255" s="112"/>
      <c r="D255" s="112">
        <v>-0.44</v>
      </c>
      <c r="E255" s="112">
        <v>-0.44</v>
      </c>
      <c r="F255" s="112">
        <v>-0.44</v>
      </c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  <c r="AE255" s="86"/>
      <c r="AF255" s="86"/>
      <c r="AG255" s="86"/>
      <c r="AH255" s="86"/>
      <c r="AI255" s="86"/>
      <c r="AJ255" s="86"/>
      <c r="AK255" s="86"/>
      <c r="AL255" s="86"/>
      <c r="AM255" s="86"/>
      <c r="AN255" s="86"/>
      <c r="AO255" s="86"/>
      <c r="AP255" s="86"/>
      <c r="AQ255" s="86"/>
      <c r="AR255" s="86"/>
      <c r="AS255" s="86"/>
      <c r="AT255" s="86"/>
      <c r="AU255" s="86"/>
      <c r="AV255" s="86"/>
      <c r="AW255" s="86"/>
      <c r="AX255" s="86"/>
      <c r="AY255" s="86"/>
      <c r="AZ255" s="86"/>
      <c r="BA255" s="86"/>
      <c r="BB255" s="86"/>
      <c r="BC255" s="86"/>
      <c r="BD255" s="86"/>
      <c r="BE255" s="86"/>
      <c r="BF255" s="86"/>
      <c r="BG255" s="86"/>
    </row>
    <row r="256" spans="1:59" x14ac:dyDescent="0.3">
      <c r="A256" s="114"/>
      <c r="B256" s="123"/>
      <c r="C256" s="116"/>
      <c r="D256" s="116"/>
      <c r="E256" s="116"/>
      <c r="F256" s="116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  <c r="AE256" s="86"/>
      <c r="AF256" s="86"/>
      <c r="AG256" s="86"/>
      <c r="AH256" s="86"/>
      <c r="AI256" s="86"/>
      <c r="AJ256" s="86"/>
      <c r="AK256" s="86"/>
      <c r="AL256" s="86"/>
      <c r="AM256" s="86"/>
      <c r="AN256" s="86"/>
      <c r="AO256" s="86"/>
      <c r="AP256" s="86"/>
      <c r="AQ256" s="86"/>
      <c r="AR256" s="86"/>
      <c r="AS256" s="86"/>
      <c r="AT256" s="86"/>
      <c r="AU256" s="86"/>
      <c r="AV256" s="86"/>
      <c r="AW256" s="86"/>
      <c r="AX256" s="86"/>
      <c r="AY256" s="86"/>
      <c r="AZ256" s="86"/>
      <c r="BA256" s="86"/>
      <c r="BB256" s="86"/>
      <c r="BC256" s="86"/>
      <c r="BD256" s="86"/>
      <c r="BE256" s="86"/>
      <c r="BF256" s="86"/>
      <c r="BG256" s="86"/>
    </row>
    <row r="257" spans="1:59" x14ac:dyDescent="0.3">
      <c r="A257" s="114"/>
      <c r="B257" s="123"/>
      <c r="C257" s="116"/>
      <c r="D257" s="116"/>
      <c r="E257" s="116"/>
      <c r="F257" s="116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  <c r="AE257" s="86"/>
      <c r="AF257" s="86"/>
      <c r="AG257" s="86"/>
      <c r="AH257" s="86"/>
      <c r="AI257" s="86"/>
      <c r="AJ257" s="86"/>
      <c r="AK257" s="86"/>
      <c r="AL257" s="86"/>
      <c r="AM257" s="86"/>
      <c r="AN257" s="86"/>
      <c r="AO257" s="86"/>
      <c r="AP257" s="86"/>
      <c r="AQ257" s="86"/>
      <c r="AR257" s="86"/>
      <c r="AS257" s="86"/>
      <c r="AT257" s="86"/>
      <c r="AU257" s="86"/>
      <c r="AV257" s="86"/>
      <c r="AW257" s="86"/>
      <c r="AX257" s="86"/>
      <c r="AY257" s="86"/>
      <c r="AZ257" s="86"/>
      <c r="BA257" s="86"/>
      <c r="BB257" s="86"/>
      <c r="BC257" s="86"/>
      <c r="BD257" s="86"/>
      <c r="BE257" s="86"/>
      <c r="BF257" s="86"/>
      <c r="BG257" s="86"/>
    </row>
    <row r="258" spans="1:59" x14ac:dyDescent="0.3">
      <c r="A258" s="114"/>
      <c r="B258" s="123"/>
      <c r="C258" s="116"/>
      <c r="D258" s="116"/>
      <c r="E258" s="116"/>
      <c r="F258" s="116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6"/>
      <c r="AL258" s="86"/>
      <c r="AM258" s="86"/>
      <c r="AN258" s="86"/>
      <c r="AO258" s="86"/>
      <c r="AP258" s="86"/>
      <c r="AQ258" s="86"/>
      <c r="AR258" s="86"/>
      <c r="AS258" s="86"/>
      <c r="AT258" s="86"/>
      <c r="AU258" s="86"/>
      <c r="AV258" s="86"/>
      <c r="AW258" s="86"/>
      <c r="AX258" s="86"/>
      <c r="AY258" s="86"/>
      <c r="AZ258" s="86"/>
      <c r="BA258" s="86"/>
      <c r="BB258" s="86"/>
      <c r="BC258" s="86"/>
      <c r="BD258" s="86"/>
      <c r="BE258" s="86"/>
      <c r="BF258" s="86"/>
      <c r="BG258" s="86"/>
    </row>
    <row r="259" spans="1:59" x14ac:dyDescent="0.3">
      <c r="A259" s="114"/>
      <c r="B259" s="123"/>
      <c r="C259" s="116"/>
      <c r="D259" s="116"/>
      <c r="E259" s="116"/>
      <c r="F259" s="116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  <c r="AE259" s="86"/>
      <c r="AF259" s="86"/>
      <c r="AG259" s="86"/>
      <c r="AH259" s="86"/>
      <c r="AI259" s="86"/>
      <c r="AJ259" s="86"/>
      <c r="AK259" s="86"/>
      <c r="AL259" s="86"/>
      <c r="AM259" s="86"/>
      <c r="AN259" s="86"/>
      <c r="AO259" s="86"/>
      <c r="AP259" s="86"/>
      <c r="AQ259" s="86"/>
      <c r="AR259" s="86"/>
      <c r="AS259" s="86"/>
      <c r="AT259" s="86"/>
      <c r="AU259" s="86"/>
      <c r="AV259" s="86"/>
      <c r="AW259" s="86"/>
      <c r="AX259" s="86"/>
      <c r="AY259" s="86"/>
      <c r="AZ259" s="86"/>
      <c r="BA259" s="86"/>
      <c r="BB259" s="86"/>
      <c r="BC259" s="86"/>
      <c r="BD259" s="86"/>
      <c r="BE259" s="86"/>
      <c r="BF259" s="86"/>
      <c r="BG259" s="86"/>
    </row>
    <row r="260" spans="1:59" x14ac:dyDescent="0.3">
      <c r="A260" s="114"/>
      <c r="B260" s="123"/>
      <c r="C260" s="116"/>
      <c r="D260" s="116"/>
      <c r="E260" s="116"/>
      <c r="F260" s="116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6"/>
      <c r="AN260" s="86"/>
      <c r="AO260" s="86"/>
      <c r="AP260" s="86"/>
      <c r="AQ260" s="86"/>
      <c r="AR260" s="86"/>
      <c r="AS260" s="86"/>
      <c r="AT260" s="86"/>
      <c r="AU260" s="86"/>
      <c r="AV260" s="86"/>
      <c r="AW260" s="86"/>
      <c r="AX260" s="86"/>
      <c r="AY260" s="86"/>
      <c r="AZ260" s="86"/>
      <c r="BA260" s="86"/>
      <c r="BB260" s="86"/>
      <c r="BC260" s="86"/>
      <c r="BD260" s="86"/>
      <c r="BE260" s="86"/>
      <c r="BF260" s="86"/>
      <c r="BG260" s="86"/>
    </row>
    <row r="261" spans="1:59" x14ac:dyDescent="0.3">
      <c r="A261" s="114"/>
      <c r="B261" s="124"/>
      <c r="C261" s="116"/>
      <c r="D261" s="116"/>
      <c r="E261" s="116"/>
      <c r="F261" s="116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6"/>
      <c r="AN261" s="86"/>
      <c r="AO261" s="86"/>
      <c r="AP261" s="86"/>
      <c r="AQ261" s="86"/>
      <c r="AR261" s="86"/>
      <c r="AS261" s="86"/>
      <c r="AT261" s="86"/>
      <c r="AU261" s="86"/>
      <c r="AV261" s="86"/>
      <c r="AW261" s="86"/>
      <c r="AX261" s="86"/>
      <c r="AY261" s="86"/>
      <c r="AZ261" s="86"/>
      <c r="BA261" s="86"/>
      <c r="BB261" s="86"/>
      <c r="BC261" s="86"/>
      <c r="BD261" s="86"/>
      <c r="BE261" s="86"/>
      <c r="BF261" s="86"/>
      <c r="BG261" s="86"/>
    </row>
    <row r="263" spans="1:59" ht="25.5" x14ac:dyDescent="0.35">
      <c r="A263" s="121" t="s">
        <v>547</v>
      </c>
      <c r="B263" s="104"/>
      <c r="C263" s="94">
        <f>C267+C292+C297+C306+C313+C322+C327+C340+C345+C352+C357</f>
        <v>1.6768808563938364E-12</v>
      </c>
      <c r="D263" s="94">
        <f>D267+D292+D297+D306+D313+D322+D327+D340+D345+D352+D357</f>
        <v>0</v>
      </c>
      <c r="E263" s="94">
        <f>E267+E292+E297+E306+E313+E322+E327+E340+E345+E352+E357</f>
        <v>0</v>
      </c>
      <c r="F263" s="94">
        <f>F267+F292+F297+F306+F313+F322+F327+F340+F345+F352+F357</f>
        <v>0</v>
      </c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6"/>
      <c r="AN263" s="86"/>
      <c r="AO263" s="86"/>
      <c r="AP263" s="86"/>
      <c r="AQ263" s="86"/>
      <c r="AR263" s="86"/>
      <c r="AS263" s="86"/>
      <c r="AT263" s="86"/>
      <c r="AU263" s="86"/>
      <c r="AV263" s="86"/>
      <c r="AW263" s="86"/>
      <c r="AX263" s="86"/>
      <c r="AY263" s="86"/>
      <c r="AZ263" s="86"/>
      <c r="BA263" s="86"/>
      <c r="BB263" s="86"/>
      <c r="BC263" s="86"/>
      <c r="BD263" s="86"/>
      <c r="BE263" s="86"/>
      <c r="BF263" s="86"/>
      <c r="BG263" s="86"/>
    </row>
    <row r="264" spans="1:59" x14ac:dyDescent="0.3">
      <c r="A264" s="125"/>
      <c r="B264" s="104"/>
      <c r="C264" s="105"/>
      <c r="D264" s="105"/>
      <c r="E264" s="112"/>
      <c r="F264" s="105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6"/>
      <c r="AN264" s="86"/>
      <c r="AO264" s="86"/>
      <c r="AP264" s="86"/>
      <c r="AQ264" s="86"/>
      <c r="AR264" s="86"/>
      <c r="AS264" s="86"/>
      <c r="AT264" s="86"/>
      <c r="AU264" s="86"/>
      <c r="AV264" s="86"/>
      <c r="AW264" s="86"/>
      <c r="AX264" s="86"/>
      <c r="AY264" s="86"/>
      <c r="AZ264" s="86"/>
      <c r="BA264" s="86"/>
      <c r="BB264" s="86"/>
      <c r="BC264" s="86"/>
      <c r="BD264" s="86"/>
      <c r="BE264" s="86"/>
      <c r="BF264" s="86"/>
      <c r="BG264" s="86"/>
    </row>
    <row r="267" spans="1:59" x14ac:dyDescent="0.3">
      <c r="A267" s="92" t="s">
        <v>548</v>
      </c>
      <c r="B267" s="109"/>
      <c r="C267" s="95">
        <f>C268+C269+C270+C271+C272+C273+C274+C275+C276+C277+C278+C279+C280+C281+C282+C283+C284+C285+C287+C286+C288+C289</f>
        <v>-6918.7</v>
      </c>
      <c r="D267" s="95">
        <f t="shared" ref="D267:F267" si="25">D268+D269+D270+D271+D272+D273+D274+D275+D276+D277+D278+D279+D280+D281+D282+D283+D284+D285+D287+D286+D288+D289</f>
        <v>-6918695.04</v>
      </c>
      <c r="E267" s="95">
        <f t="shared" si="25"/>
        <v>0</v>
      </c>
      <c r="F267" s="95">
        <f t="shared" si="25"/>
        <v>0</v>
      </c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6"/>
      <c r="AN267" s="86"/>
      <c r="AO267" s="86"/>
      <c r="AP267" s="86"/>
      <c r="AQ267" s="86"/>
      <c r="AR267" s="86"/>
      <c r="AS267" s="86"/>
      <c r="AT267" s="86"/>
      <c r="AU267" s="86"/>
      <c r="AV267" s="86"/>
      <c r="AW267" s="86"/>
      <c r="AX267" s="86"/>
      <c r="AY267" s="86"/>
      <c r="AZ267" s="86"/>
      <c r="BA267" s="86"/>
      <c r="BB267" s="86"/>
      <c r="BC267" s="86"/>
      <c r="BD267" s="86"/>
      <c r="BE267" s="86"/>
      <c r="BF267" s="86"/>
      <c r="BG267" s="86"/>
    </row>
    <row r="268" spans="1:59" x14ac:dyDescent="0.3">
      <c r="A268" s="110" t="s">
        <v>617</v>
      </c>
      <c r="B268" s="111" t="s">
        <v>618</v>
      </c>
      <c r="C268" s="112">
        <v>-1422.6</v>
      </c>
      <c r="D268" s="112">
        <v>-1422601.15</v>
      </c>
      <c r="E268" s="112"/>
      <c r="F268" s="112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6"/>
      <c r="AN268" s="86"/>
      <c r="AO268" s="86"/>
      <c r="AP268" s="86"/>
      <c r="AQ268" s="86"/>
      <c r="AR268" s="86"/>
      <c r="AS268" s="86"/>
      <c r="AT268" s="86"/>
      <c r="AU268" s="86"/>
      <c r="AV268" s="86"/>
      <c r="AW268" s="86"/>
      <c r="AX268" s="86"/>
      <c r="AY268" s="86"/>
      <c r="AZ268" s="86"/>
      <c r="BA268" s="86"/>
      <c r="BB268" s="86"/>
      <c r="BC268" s="86"/>
      <c r="BD268" s="86"/>
      <c r="BE268" s="86"/>
      <c r="BF268" s="86"/>
      <c r="BG268" s="86"/>
    </row>
    <row r="269" spans="1:59" ht="37.5" x14ac:dyDescent="0.3">
      <c r="A269" s="110" t="s">
        <v>626</v>
      </c>
      <c r="B269" s="111" t="s">
        <v>627</v>
      </c>
      <c r="C269" s="112">
        <v>-132.99</v>
      </c>
      <c r="D269" s="112">
        <v>-132990</v>
      </c>
      <c r="E269" s="112"/>
      <c r="F269" s="112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6"/>
      <c r="AN269" s="86"/>
      <c r="AO269" s="86"/>
      <c r="AP269" s="86"/>
      <c r="AQ269" s="86"/>
      <c r="AR269" s="86"/>
      <c r="AS269" s="86"/>
      <c r="AT269" s="86"/>
      <c r="AU269" s="86"/>
      <c r="AV269" s="86"/>
      <c r="AW269" s="86"/>
      <c r="AX269" s="86"/>
      <c r="AY269" s="86"/>
      <c r="AZ269" s="86"/>
      <c r="BA269" s="86"/>
      <c r="BB269" s="86"/>
      <c r="BC269" s="86"/>
      <c r="BD269" s="86"/>
      <c r="BE269" s="86"/>
      <c r="BF269" s="86"/>
      <c r="BG269" s="86"/>
    </row>
    <row r="270" spans="1:59" x14ac:dyDescent="0.3">
      <c r="A270" s="110" t="s">
        <v>628</v>
      </c>
      <c r="B270" s="111" t="s">
        <v>629</v>
      </c>
      <c r="C270" s="112">
        <v>-28.85</v>
      </c>
      <c r="D270" s="112">
        <v>-28850</v>
      </c>
      <c r="E270" s="112"/>
      <c r="F270" s="112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6"/>
      <c r="AN270" s="86"/>
      <c r="AO270" s="86"/>
      <c r="AP270" s="86"/>
      <c r="AQ270" s="86"/>
      <c r="AR270" s="86"/>
      <c r="AS270" s="86"/>
      <c r="AT270" s="86"/>
      <c r="AU270" s="86"/>
      <c r="AV270" s="86"/>
      <c r="AW270" s="86"/>
      <c r="AX270" s="86"/>
      <c r="AY270" s="86"/>
      <c r="AZ270" s="86"/>
      <c r="BA270" s="86"/>
      <c r="BB270" s="86"/>
      <c r="BC270" s="86"/>
      <c r="BD270" s="86"/>
      <c r="BE270" s="86"/>
      <c r="BF270" s="86"/>
      <c r="BG270" s="86"/>
    </row>
    <row r="271" spans="1:59" ht="37.5" x14ac:dyDescent="0.3">
      <c r="A271" s="110" t="s">
        <v>635</v>
      </c>
      <c r="B271" s="111" t="s">
        <v>636</v>
      </c>
      <c r="C271" s="112">
        <v>265.91000000000003</v>
      </c>
      <c r="D271" s="112">
        <v>265915</v>
      </c>
      <c r="E271" s="112"/>
      <c r="F271" s="112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6"/>
      <c r="AN271" s="86"/>
      <c r="AO271" s="86"/>
      <c r="AP271" s="86"/>
      <c r="AQ271" s="86"/>
      <c r="AR271" s="86"/>
      <c r="AS271" s="86"/>
      <c r="AT271" s="86"/>
      <c r="AU271" s="86"/>
      <c r="AV271" s="86"/>
      <c r="AW271" s="86"/>
      <c r="AX271" s="86"/>
      <c r="AY271" s="86"/>
      <c r="AZ271" s="86"/>
      <c r="BA271" s="86"/>
      <c r="BB271" s="86"/>
      <c r="BC271" s="86"/>
      <c r="BD271" s="86"/>
      <c r="BE271" s="86"/>
      <c r="BF271" s="86"/>
      <c r="BG271" s="86"/>
    </row>
    <row r="272" spans="1:59" ht="37.5" x14ac:dyDescent="0.3">
      <c r="A272" s="110" t="s">
        <v>637</v>
      </c>
      <c r="B272" s="111" t="s">
        <v>639</v>
      </c>
      <c r="C272" s="112">
        <v>-5</v>
      </c>
      <c r="D272" s="112">
        <v>-5000</v>
      </c>
      <c r="E272" s="112">
        <v>-5000</v>
      </c>
      <c r="F272" s="112">
        <v>-5000</v>
      </c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6"/>
      <c r="AN272" s="86"/>
      <c r="AO272" s="86"/>
      <c r="AP272" s="86"/>
      <c r="AQ272" s="86"/>
      <c r="AR272" s="86"/>
      <c r="AS272" s="86"/>
      <c r="AT272" s="86"/>
      <c r="AU272" s="86"/>
      <c r="AV272" s="86"/>
      <c r="AW272" s="86"/>
      <c r="AX272" s="86"/>
      <c r="AY272" s="86"/>
      <c r="AZ272" s="86"/>
      <c r="BA272" s="86"/>
      <c r="BB272" s="86"/>
      <c r="BC272" s="86"/>
      <c r="BD272" s="86"/>
      <c r="BE272" s="86"/>
      <c r="BF272" s="86"/>
      <c r="BG272" s="86"/>
    </row>
    <row r="273" spans="1:59" ht="37.5" x14ac:dyDescent="0.3">
      <c r="A273" s="110" t="s">
        <v>638</v>
      </c>
      <c r="B273" s="111" t="s">
        <v>639</v>
      </c>
      <c r="C273" s="112">
        <v>5</v>
      </c>
      <c r="D273" s="112">
        <v>5000</v>
      </c>
      <c r="E273" s="112">
        <v>5000</v>
      </c>
      <c r="F273" s="112">
        <v>5000</v>
      </c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86"/>
      <c r="AN273" s="86"/>
      <c r="AO273" s="86"/>
      <c r="AP273" s="86"/>
      <c r="AQ273" s="86"/>
      <c r="AR273" s="86"/>
      <c r="AS273" s="86"/>
      <c r="AT273" s="86"/>
      <c r="AU273" s="86"/>
      <c r="AV273" s="86"/>
      <c r="AW273" s="86"/>
      <c r="AX273" s="86"/>
      <c r="AY273" s="86"/>
      <c r="AZ273" s="86"/>
      <c r="BA273" s="86"/>
      <c r="BB273" s="86"/>
      <c r="BC273" s="86"/>
      <c r="BD273" s="86"/>
      <c r="BE273" s="86"/>
      <c r="BF273" s="86"/>
      <c r="BG273" s="86"/>
    </row>
    <row r="274" spans="1:59" ht="37.5" x14ac:dyDescent="0.3">
      <c r="A274" s="110" t="s">
        <v>640</v>
      </c>
      <c r="B274" s="111" t="s">
        <v>769</v>
      </c>
      <c r="C274" s="112">
        <v>-432.74</v>
      </c>
      <c r="D274" s="112">
        <v>-432740</v>
      </c>
      <c r="E274" s="112">
        <v>-432740</v>
      </c>
      <c r="F274" s="112">
        <v>-432740</v>
      </c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86"/>
      <c r="AJ274" s="86"/>
      <c r="AK274" s="86"/>
      <c r="AL274" s="86"/>
      <c r="AM274" s="86"/>
      <c r="AN274" s="86"/>
      <c r="AO274" s="86"/>
      <c r="AP274" s="86"/>
      <c r="AQ274" s="86"/>
      <c r="AR274" s="86"/>
      <c r="AS274" s="86"/>
      <c r="AT274" s="86"/>
      <c r="AU274" s="86"/>
      <c r="AV274" s="86"/>
      <c r="AW274" s="86"/>
      <c r="AX274" s="86"/>
      <c r="AY274" s="86"/>
      <c r="AZ274" s="86"/>
      <c r="BA274" s="86"/>
      <c r="BB274" s="86"/>
      <c r="BC274" s="86"/>
      <c r="BD274" s="86"/>
      <c r="BE274" s="86"/>
      <c r="BF274" s="86"/>
      <c r="BG274" s="86"/>
    </row>
    <row r="275" spans="1:59" ht="37.5" x14ac:dyDescent="0.3">
      <c r="A275" s="110" t="s">
        <v>641</v>
      </c>
      <c r="B275" s="111" t="s">
        <v>769</v>
      </c>
      <c r="C275" s="112">
        <v>432.74</v>
      </c>
      <c r="D275" s="112">
        <v>432740</v>
      </c>
      <c r="E275" s="112">
        <v>432740</v>
      </c>
      <c r="F275" s="112">
        <v>432740</v>
      </c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6"/>
      <c r="AR275" s="86"/>
      <c r="AS275" s="86"/>
      <c r="AT275" s="86"/>
      <c r="AU275" s="86"/>
      <c r="AV275" s="86"/>
      <c r="AW275" s="86"/>
      <c r="AX275" s="86"/>
      <c r="AY275" s="86"/>
      <c r="AZ275" s="86"/>
      <c r="BA275" s="86"/>
      <c r="BB275" s="86"/>
      <c r="BC275" s="86"/>
      <c r="BD275" s="86"/>
      <c r="BE275" s="86"/>
      <c r="BF275" s="86"/>
      <c r="BG275" s="86"/>
    </row>
    <row r="276" spans="1:59" x14ac:dyDescent="0.3">
      <c r="A276" s="110" t="s">
        <v>723</v>
      </c>
      <c r="B276" s="111" t="s">
        <v>792</v>
      </c>
      <c r="C276" s="112">
        <v>799.83</v>
      </c>
      <c r="D276" s="112">
        <v>799831.11</v>
      </c>
      <c r="E276" s="112"/>
      <c r="F276" s="112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  <c r="AE276" s="86"/>
      <c r="AF276" s="86"/>
      <c r="AG276" s="86"/>
      <c r="AH276" s="86"/>
      <c r="AI276" s="86"/>
      <c r="AJ276" s="86"/>
      <c r="AK276" s="86"/>
      <c r="AL276" s="86"/>
      <c r="AM276" s="86"/>
      <c r="AN276" s="86"/>
      <c r="AO276" s="86"/>
      <c r="AP276" s="86"/>
      <c r="AQ276" s="86"/>
      <c r="AR276" s="86"/>
      <c r="AS276" s="86"/>
      <c r="AT276" s="86"/>
      <c r="AU276" s="86"/>
      <c r="AV276" s="86"/>
      <c r="AW276" s="86"/>
      <c r="AX276" s="86"/>
      <c r="AY276" s="86"/>
      <c r="AZ276" s="86"/>
      <c r="BA276" s="86"/>
      <c r="BB276" s="86"/>
      <c r="BC276" s="86"/>
      <c r="BD276" s="86"/>
      <c r="BE276" s="86"/>
      <c r="BF276" s="86"/>
      <c r="BG276" s="86"/>
    </row>
    <row r="277" spans="1:59" ht="37.5" x14ac:dyDescent="0.3">
      <c r="A277" s="110" t="s">
        <v>797</v>
      </c>
      <c r="B277" s="111" t="s">
        <v>244</v>
      </c>
      <c r="C277" s="144">
        <v>90</v>
      </c>
      <c r="D277" s="144">
        <v>90000</v>
      </c>
      <c r="E277" s="144"/>
      <c r="F277" s="144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  <c r="AE277" s="86"/>
      <c r="AF277" s="86"/>
      <c r="AG277" s="86"/>
      <c r="AH277" s="86"/>
      <c r="AI277" s="86"/>
      <c r="AJ277" s="86"/>
      <c r="AK277" s="86"/>
      <c r="AL277" s="86"/>
      <c r="AM277" s="86"/>
      <c r="AN277" s="86"/>
      <c r="AO277" s="86"/>
      <c r="AP277" s="86"/>
      <c r="AQ277" s="86"/>
      <c r="AR277" s="86"/>
      <c r="AS277" s="86"/>
      <c r="AT277" s="86"/>
      <c r="AU277" s="86"/>
      <c r="AV277" s="86"/>
      <c r="AW277" s="86"/>
      <c r="AX277" s="86"/>
      <c r="AY277" s="86"/>
      <c r="AZ277" s="86"/>
      <c r="BA277" s="86"/>
      <c r="BB277" s="86"/>
      <c r="BC277" s="86"/>
      <c r="BD277" s="86"/>
      <c r="BE277" s="86"/>
      <c r="BF277" s="86"/>
      <c r="BG277" s="86"/>
    </row>
    <row r="278" spans="1:59" x14ac:dyDescent="0.3">
      <c r="A278" s="110" t="s">
        <v>741</v>
      </c>
      <c r="B278" s="111" t="s">
        <v>798</v>
      </c>
      <c r="C278" s="144">
        <v>-90</v>
      </c>
      <c r="D278" s="144">
        <v>-90000</v>
      </c>
      <c r="E278" s="144"/>
      <c r="F278" s="144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  <c r="AE278" s="86"/>
      <c r="AF278" s="86"/>
      <c r="AG278" s="86"/>
      <c r="AH278" s="86"/>
      <c r="AI278" s="86"/>
      <c r="AJ278" s="86"/>
      <c r="AK278" s="86"/>
      <c r="AL278" s="86"/>
      <c r="AM278" s="86"/>
      <c r="AN278" s="86"/>
      <c r="AO278" s="86"/>
      <c r="AP278" s="86"/>
      <c r="AQ278" s="86"/>
      <c r="AR278" s="86"/>
      <c r="AS278" s="86"/>
      <c r="AT278" s="86"/>
      <c r="AU278" s="86"/>
      <c r="AV278" s="86"/>
      <c r="AW278" s="86"/>
      <c r="AX278" s="86"/>
      <c r="AY278" s="86"/>
      <c r="AZ278" s="86"/>
      <c r="BA278" s="86"/>
      <c r="BB278" s="86"/>
      <c r="BC278" s="86"/>
      <c r="BD278" s="86"/>
      <c r="BE278" s="86"/>
      <c r="BF278" s="86"/>
      <c r="BG278" s="86"/>
    </row>
    <row r="279" spans="1:59" ht="37.5" x14ac:dyDescent="0.3">
      <c r="A279" s="110" t="s">
        <v>800</v>
      </c>
      <c r="B279" s="111" t="s">
        <v>801</v>
      </c>
      <c r="C279" s="144">
        <v>10</v>
      </c>
      <c r="D279" s="144">
        <v>10000</v>
      </c>
      <c r="E279" s="144"/>
      <c r="F279" s="144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6"/>
      <c r="AR279" s="86"/>
      <c r="AS279" s="86"/>
      <c r="AT279" s="86"/>
      <c r="AU279" s="86"/>
      <c r="AV279" s="86"/>
      <c r="AW279" s="86"/>
      <c r="AX279" s="86"/>
      <c r="AY279" s="86"/>
      <c r="AZ279" s="86"/>
      <c r="BA279" s="86"/>
      <c r="BB279" s="86"/>
      <c r="BC279" s="86"/>
      <c r="BD279" s="86"/>
      <c r="BE279" s="86"/>
      <c r="BF279" s="86"/>
      <c r="BG279" s="86"/>
    </row>
    <row r="280" spans="1:59" ht="37.5" x14ac:dyDescent="0.3">
      <c r="A280" s="110" t="s">
        <v>802</v>
      </c>
      <c r="B280" s="111" t="s">
        <v>801</v>
      </c>
      <c r="C280" s="144">
        <v>-10</v>
      </c>
      <c r="D280" s="144">
        <v>-10000</v>
      </c>
      <c r="E280" s="144"/>
      <c r="F280" s="144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  <c r="AE280" s="86"/>
      <c r="AF280" s="86"/>
      <c r="AG280" s="86"/>
      <c r="AH280" s="86"/>
      <c r="AI280" s="86"/>
      <c r="AJ280" s="86"/>
      <c r="AK280" s="86"/>
      <c r="AL280" s="86"/>
      <c r="AM280" s="86"/>
      <c r="AN280" s="86"/>
      <c r="AO280" s="86"/>
      <c r="AP280" s="86"/>
      <c r="AQ280" s="86"/>
      <c r="AR280" s="86"/>
      <c r="AS280" s="86"/>
      <c r="AT280" s="86"/>
      <c r="AU280" s="86"/>
      <c r="AV280" s="86"/>
      <c r="AW280" s="86"/>
      <c r="AX280" s="86"/>
      <c r="AY280" s="86"/>
      <c r="AZ280" s="86"/>
      <c r="BA280" s="86"/>
      <c r="BB280" s="86"/>
      <c r="BC280" s="86"/>
      <c r="BD280" s="86"/>
      <c r="BE280" s="86"/>
      <c r="BF280" s="86"/>
      <c r="BG280" s="86"/>
    </row>
    <row r="281" spans="1:59" x14ac:dyDescent="0.3">
      <c r="A281" s="110" t="s">
        <v>660</v>
      </c>
      <c r="B281" s="111" t="s">
        <v>847</v>
      </c>
      <c r="C281" s="144">
        <v>268.8</v>
      </c>
      <c r="D281" s="144">
        <v>268800</v>
      </c>
      <c r="E281" s="144"/>
      <c r="F281" s="144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  <c r="AE281" s="86"/>
      <c r="AF281" s="86"/>
      <c r="AG281" s="86"/>
      <c r="AH281" s="86"/>
      <c r="AI281" s="86"/>
      <c r="AJ281" s="86"/>
      <c r="AK281" s="86"/>
      <c r="AL281" s="86"/>
      <c r="AM281" s="86"/>
      <c r="AN281" s="86"/>
      <c r="AO281" s="86"/>
      <c r="AP281" s="86"/>
      <c r="AQ281" s="86"/>
      <c r="AR281" s="86"/>
      <c r="AS281" s="86"/>
      <c r="AT281" s="86"/>
      <c r="AU281" s="86"/>
      <c r="AV281" s="86"/>
      <c r="AW281" s="86"/>
      <c r="AX281" s="86"/>
      <c r="AY281" s="86"/>
      <c r="AZ281" s="86"/>
      <c r="BA281" s="86"/>
      <c r="BB281" s="86"/>
      <c r="BC281" s="86"/>
      <c r="BD281" s="86"/>
      <c r="BE281" s="86"/>
      <c r="BF281" s="86"/>
      <c r="BG281" s="86"/>
    </row>
    <row r="282" spans="1:59" x14ac:dyDescent="0.3">
      <c r="A282" s="110" t="s">
        <v>660</v>
      </c>
      <c r="B282" s="111" t="s">
        <v>848</v>
      </c>
      <c r="C282" s="144">
        <v>-268.8</v>
      </c>
      <c r="D282" s="144">
        <v>-268800</v>
      </c>
      <c r="E282" s="144"/>
      <c r="F282" s="144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6"/>
      <c r="AO282" s="86"/>
      <c r="AP282" s="86"/>
      <c r="AQ282" s="86"/>
      <c r="AR282" s="86"/>
      <c r="AS282" s="86"/>
      <c r="AT282" s="86"/>
      <c r="AU282" s="86"/>
      <c r="AV282" s="86"/>
      <c r="AW282" s="86"/>
      <c r="AX282" s="86"/>
      <c r="AY282" s="86"/>
      <c r="AZ282" s="86"/>
      <c r="BA282" s="86"/>
      <c r="BB282" s="86"/>
      <c r="BC282" s="86"/>
      <c r="BD282" s="86"/>
      <c r="BE282" s="86"/>
      <c r="BF282" s="86"/>
      <c r="BG282" s="86"/>
    </row>
    <row r="283" spans="1:59" ht="37.5" x14ac:dyDescent="0.3">
      <c r="A283" s="125" t="s">
        <v>856</v>
      </c>
      <c r="B283" s="111" t="s">
        <v>857</v>
      </c>
      <c r="C283" s="112"/>
      <c r="D283" s="112"/>
      <c r="E283" s="144">
        <v>-356721.39</v>
      </c>
      <c r="F283" s="144">
        <v>-358004.94</v>
      </c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6"/>
      <c r="AO283" s="86"/>
      <c r="AP283" s="86"/>
      <c r="AQ283" s="86"/>
      <c r="AR283" s="86"/>
      <c r="AS283" s="86"/>
      <c r="AT283" s="86"/>
      <c r="AU283" s="86"/>
      <c r="AV283" s="86"/>
      <c r="AW283" s="86"/>
      <c r="AX283" s="86"/>
      <c r="AY283" s="86"/>
      <c r="AZ283" s="86"/>
      <c r="BA283" s="86"/>
      <c r="BB283" s="86"/>
      <c r="BC283" s="86"/>
      <c r="BD283" s="86"/>
      <c r="BE283" s="86"/>
      <c r="BF283" s="86"/>
      <c r="BG283" s="86"/>
    </row>
    <row r="284" spans="1:59" x14ac:dyDescent="0.3">
      <c r="A284" s="125" t="s">
        <v>741</v>
      </c>
      <c r="B284" s="111" t="s">
        <v>798</v>
      </c>
      <c r="C284" s="112"/>
      <c r="D284" s="112"/>
      <c r="E284" s="144">
        <v>356721.39</v>
      </c>
      <c r="F284" s="144">
        <v>358004.94</v>
      </c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6"/>
      <c r="AO284" s="86"/>
      <c r="AP284" s="86"/>
      <c r="AQ284" s="86"/>
      <c r="AR284" s="86"/>
      <c r="AS284" s="86"/>
      <c r="AT284" s="86"/>
      <c r="AU284" s="86"/>
      <c r="AV284" s="86"/>
      <c r="AW284" s="86"/>
      <c r="AX284" s="86"/>
      <c r="AY284" s="86"/>
      <c r="AZ284" s="86"/>
      <c r="BA284" s="86"/>
      <c r="BB284" s="86"/>
      <c r="BC284" s="86"/>
      <c r="BD284" s="86"/>
      <c r="BE284" s="86"/>
      <c r="BF284" s="86"/>
      <c r="BG284" s="86"/>
    </row>
    <row r="285" spans="1:59" x14ac:dyDescent="0.3">
      <c r="A285" s="110" t="s">
        <v>662</v>
      </c>
      <c r="B285" s="111" t="s">
        <v>893</v>
      </c>
      <c r="C285" s="112">
        <v>-6400</v>
      </c>
      <c r="D285" s="112">
        <v>-6400000</v>
      </c>
      <c r="E285" s="112"/>
      <c r="F285" s="112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6"/>
      <c r="AO285" s="86"/>
      <c r="AP285" s="86"/>
      <c r="AQ285" s="86"/>
      <c r="AR285" s="86"/>
      <c r="AS285" s="86"/>
      <c r="AT285" s="86"/>
      <c r="AU285" s="86"/>
      <c r="AV285" s="86"/>
      <c r="AW285" s="86"/>
      <c r="AX285" s="86"/>
      <c r="AY285" s="86"/>
      <c r="AZ285" s="86"/>
      <c r="BA285" s="86"/>
      <c r="BB285" s="86"/>
      <c r="BC285" s="86"/>
      <c r="BD285" s="86"/>
      <c r="BE285" s="86"/>
      <c r="BF285" s="86"/>
      <c r="BG285" s="86"/>
    </row>
    <row r="286" spans="1:59" x14ac:dyDescent="0.3">
      <c r="A286" s="110" t="s">
        <v>662</v>
      </c>
      <c r="B286" s="111" t="s">
        <v>893</v>
      </c>
      <c r="C286" s="112">
        <v>-1000</v>
      </c>
      <c r="D286" s="112">
        <v>-1000000</v>
      </c>
      <c r="E286" s="112"/>
      <c r="F286" s="112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6"/>
      <c r="AO286" s="86"/>
      <c r="AP286" s="86"/>
      <c r="AQ286" s="86"/>
      <c r="AR286" s="86"/>
      <c r="AS286" s="86"/>
      <c r="AT286" s="86"/>
      <c r="AU286" s="86"/>
      <c r="AV286" s="86"/>
      <c r="AW286" s="86"/>
      <c r="AX286" s="86"/>
      <c r="AY286" s="86"/>
      <c r="AZ286" s="86"/>
      <c r="BA286" s="86"/>
      <c r="BB286" s="86"/>
      <c r="BC286" s="86"/>
      <c r="BD286" s="86"/>
      <c r="BE286" s="86"/>
      <c r="BF286" s="86"/>
      <c r="BG286" s="86"/>
    </row>
    <row r="287" spans="1:59" x14ac:dyDescent="0.3">
      <c r="A287" s="110" t="s">
        <v>937</v>
      </c>
      <c r="B287" s="111" t="s">
        <v>936</v>
      </c>
      <c r="C287" s="112">
        <v>1000</v>
      </c>
      <c r="D287" s="112">
        <v>1000000</v>
      </c>
      <c r="E287" s="112"/>
      <c r="F287" s="112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6"/>
      <c r="AR287" s="86"/>
      <c r="AS287" s="86"/>
      <c r="AT287" s="86"/>
      <c r="AU287" s="86"/>
      <c r="AV287" s="86"/>
      <c r="AW287" s="86"/>
      <c r="AX287" s="86"/>
      <c r="AY287" s="86"/>
      <c r="AZ287" s="86"/>
      <c r="BA287" s="86"/>
      <c r="BB287" s="86"/>
      <c r="BC287" s="86"/>
      <c r="BD287" s="86"/>
      <c r="BE287" s="86"/>
      <c r="BF287" s="86"/>
      <c r="BG287" s="86"/>
    </row>
    <row r="288" spans="1:59" x14ac:dyDescent="0.3">
      <c r="A288" s="110" t="s">
        <v>662</v>
      </c>
      <c r="B288" s="111" t="s">
        <v>893</v>
      </c>
      <c r="C288" s="112">
        <v>-145</v>
      </c>
      <c r="D288" s="112">
        <v>-145000</v>
      </c>
      <c r="E288" s="112"/>
      <c r="F288" s="112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6"/>
      <c r="AO288" s="86"/>
      <c r="AP288" s="86"/>
      <c r="AQ288" s="86"/>
      <c r="AR288" s="86"/>
      <c r="AS288" s="86"/>
      <c r="AT288" s="86"/>
      <c r="AU288" s="86"/>
      <c r="AV288" s="86"/>
      <c r="AW288" s="86"/>
      <c r="AX288" s="86"/>
      <c r="AY288" s="86"/>
      <c r="AZ288" s="86"/>
      <c r="BA288" s="86"/>
      <c r="BB288" s="86"/>
      <c r="BC288" s="86"/>
      <c r="BD288" s="86"/>
      <c r="BE288" s="86"/>
      <c r="BF288" s="86"/>
      <c r="BG288" s="86"/>
    </row>
    <row r="289" spans="1:59" ht="37.5" x14ac:dyDescent="0.3">
      <c r="A289" s="110" t="s">
        <v>946</v>
      </c>
      <c r="B289" s="111" t="s">
        <v>947</v>
      </c>
      <c r="C289" s="112">
        <v>145</v>
      </c>
      <c r="D289" s="112">
        <v>145000</v>
      </c>
      <c r="E289" s="112"/>
      <c r="F289" s="112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6"/>
      <c r="AO289" s="86"/>
      <c r="AP289" s="86"/>
      <c r="AQ289" s="86"/>
      <c r="AR289" s="86"/>
      <c r="AS289" s="86"/>
      <c r="AT289" s="86"/>
      <c r="AU289" s="86"/>
      <c r="AV289" s="86"/>
      <c r="AW289" s="86"/>
      <c r="AX289" s="86"/>
      <c r="AY289" s="86"/>
      <c r="AZ289" s="86"/>
      <c r="BA289" s="86"/>
      <c r="BB289" s="86"/>
      <c r="BC289" s="86"/>
      <c r="BD289" s="86"/>
      <c r="BE289" s="86"/>
      <c r="BF289" s="86"/>
      <c r="BG289" s="86"/>
    </row>
    <row r="290" spans="1:59" x14ac:dyDescent="0.3">
      <c r="A290" s="114"/>
      <c r="B290" s="123"/>
      <c r="C290" s="116"/>
      <c r="D290" s="116"/>
      <c r="E290" s="116"/>
      <c r="F290" s="116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6"/>
      <c r="AR290" s="86"/>
      <c r="AS290" s="86"/>
      <c r="AT290" s="86"/>
      <c r="AU290" s="86"/>
      <c r="AV290" s="86"/>
      <c r="AW290" s="86"/>
      <c r="AX290" s="86"/>
      <c r="AY290" s="86"/>
      <c r="AZ290" s="86"/>
      <c r="BA290" s="86"/>
      <c r="BB290" s="86"/>
      <c r="BC290" s="86"/>
      <c r="BD290" s="86"/>
      <c r="BE290" s="86"/>
      <c r="BF290" s="86"/>
      <c r="BG290" s="86"/>
    </row>
    <row r="291" spans="1:59" x14ac:dyDescent="0.3">
      <c r="B291" s="126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6"/>
      <c r="AO291" s="86"/>
      <c r="AP291" s="86"/>
      <c r="AQ291" s="86"/>
      <c r="AR291" s="86"/>
      <c r="AS291" s="86"/>
      <c r="AT291" s="86"/>
      <c r="AU291" s="86"/>
      <c r="AV291" s="86"/>
      <c r="AW291" s="86"/>
      <c r="AX291" s="86"/>
      <c r="AY291" s="86"/>
      <c r="AZ291" s="86"/>
      <c r="BA291" s="86"/>
      <c r="BB291" s="86"/>
      <c r="BC291" s="86"/>
      <c r="BD291" s="86"/>
      <c r="BE291" s="86"/>
      <c r="BF291" s="86"/>
      <c r="BG291" s="86"/>
    </row>
    <row r="292" spans="1:59" x14ac:dyDescent="0.3">
      <c r="A292" s="92" t="s">
        <v>835</v>
      </c>
      <c r="B292" s="109"/>
      <c r="C292" s="95">
        <f>C293+C294</f>
        <v>0</v>
      </c>
      <c r="D292" s="95">
        <f t="shared" ref="D292:F292" si="26">D293+D294</f>
        <v>0</v>
      </c>
      <c r="E292" s="95">
        <f t="shared" si="26"/>
        <v>0</v>
      </c>
      <c r="F292" s="95">
        <f t="shared" si="26"/>
        <v>0</v>
      </c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6"/>
      <c r="AO292" s="86"/>
      <c r="AP292" s="86"/>
      <c r="AQ292" s="86"/>
      <c r="AR292" s="86"/>
      <c r="AS292" s="86"/>
      <c r="AT292" s="86"/>
      <c r="AU292" s="86"/>
      <c r="AV292" s="86"/>
      <c r="AW292" s="86"/>
      <c r="AX292" s="86"/>
      <c r="AY292" s="86"/>
      <c r="AZ292" s="86"/>
      <c r="BA292" s="86"/>
      <c r="BB292" s="86"/>
      <c r="BC292" s="86"/>
      <c r="BD292" s="86"/>
      <c r="BE292" s="86"/>
      <c r="BF292" s="86"/>
      <c r="BG292" s="86"/>
    </row>
    <row r="293" spans="1:59" ht="37.5" x14ac:dyDescent="0.3">
      <c r="A293" s="110" t="s">
        <v>642</v>
      </c>
      <c r="B293" s="111" t="s">
        <v>769</v>
      </c>
      <c r="C293" s="112">
        <v>-99</v>
      </c>
      <c r="D293" s="112">
        <v>-99000</v>
      </c>
      <c r="E293" s="112">
        <v>-99000</v>
      </c>
      <c r="F293" s="112">
        <v>-99000</v>
      </c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6"/>
      <c r="AO293" s="86"/>
      <c r="AP293" s="86"/>
      <c r="AQ293" s="86"/>
      <c r="AR293" s="86"/>
      <c r="AS293" s="86"/>
      <c r="AT293" s="86"/>
      <c r="AU293" s="86"/>
      <c r="AV293" s="86"/>
      <c r="AW293" s="86"/>
      <c r="AX293" s="86"/>
      <c r="AY293" s="86"/>
      <c r="AZ293" s="86"/>
      <c r="BA293" s="86"/>
      <c r="BB293" s="86"/>
      <c r="BC293" s="86"/>
      <c r="BD293" s="86"/>
      <c r="BE293" s="86"/>
      <c r="BF293" s="86"/>
      <c r="BG293" s="86"/>
    </row>
    <row r="294" spans="1:59" ht="37.5" x14ac:dyDescent="0.3">
      <c r="A294" s="110" t="s">
        <v>643</v>
      </c>
      <c r="B294" s="111" t="s">
        <v>769</v>
      </c>
      <c r="C294" s="112">
        <v>99</v>
      </c>
      <c r="D294" s="112">
        <v>99000</v>
      </c>
      <c r="E294" s="112">
        <v>99000</v>
      </c>
      <c r="F294" s="112">
        <v>99000</v>
      </c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6"/>
      <c r="AO294" s="86"/>
      <c r="AP294" s="86"/>
      <c r="AQ294" s="86"/>
      <c r="AR294" s="86"/>
      <c r="AS294" s="86"/>
      <c r="AT294" s="86"/>
      <c r="AU294" s="86"/>
      <c r="AV294" s="86"/>
      <c r="AW294" s="86"/>
      <c r="AX294" s="86"/>
      <c r="AY294" s="86"/>
      <c r="AZ294" s="86"/>
      <c r="BA294" s="86"/>
      <c r="BB294" s="86"/>
      <c r="BC294" s="86"/>
      <c r="BD294" s="86"/>
      <c r="BE294" s="86"/>
      <c r="BF294" s="86"/>
      <c r="BG294" s="86"/>
    </row>
    <row r="295" spans="1:59" x14ac:dyDescent="0.3">
      <c r="A295" s="114"/>
      <c r="B295" s="115"/>
      <c r="C295" s="116"/>
      <c r="D295" s="116"/>
      <c r="E295" s="99"/>
      <c r="F295" s="99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86"/>
      <c r="AO295" s="86"/>
      <c r="AP295" s="86"/>
      <c r="AQ295" s="86"/>
      <c r="AR295" s="86"/>
      <c r="AS295" s="86"/>
      <c r="AT295" s="86"/>
      <c r="AU295" s="86"/>
      <c r="AV295" s="86"/>
      <c r="AW295" s="86"/>
      <c r="AX295" s="86"/>
      <c r="AY295" s="86"/>
      <c r="AZ295" s="86"/>
      <c r="BA295" s="86"/>
      <c r="BB295" s="86"/>
      <c r="BC295" s="86"/>
      <c r="BD295" s="86"/>
      <c r="BE295" s="86"/>
      <c r="BF295" s="86"/>
      <c r="BG295" s="86"/>
    </row>
    <row r="296" spans="1:59" x14ac:dyDescent="0.3">
      <c r="B296" s="126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  <c r="AE296" s="86"/>
      <c r="AF296" s="86"/>
      <c r="AG296" s="86"/>
      <c r="AH296" s="86"/>
      <c r="AI296" s="86"/>
      <c r="AJ296" s="86"/>
      <c r="AK296" s="86"/>
      <c r="AL296" s="86"/>
      <c r="AM296" s="86"/>
      <c r="AN296" s="86"/>
      <c r="AO296" s="86"/>
      <c r="AP296" s="86"/>
      <c r="AQ296" s="86"/>
      <c r="AR296" s="86"/>
      <c r="AS296" s="86"/>
      <c r="AT296" s="86"/>
      <c r="AU296" s="86"/>
      <c r="AV296" s="86"/>
      <c r="AW296" s="86"/>
      <c r="AX296" s="86"/>
      <c r="AY296" s="86"/>
      <c r="AZ296" s="86"/>
      <c r="BA296" s="86"/>
      <c r="BB296" s="86"/>
      <c r="BC296" s="86"/>
      <c r="BD296" s="86"/>
      <c r="BE296" s="86"/>
      <c r="BF296" s="86"/>
      <c r="BG296" s="86"/>
    </row>
    <row r="297" spans="1:59" x14ac:dyDescent="0.3">
      <c r="A297" s="92" t="s">
        <v>836</v>
      </c>
      <c r="B297" s="109"/>
      <c r="C297" s="95">
        <f>C298+C299+C300+C301+C302+C303</f>
        <v>198.60000000000002</v>
      </c>
      <c r="D297" s="95">
        <f t="shared" ref="D297:F297" si="27">D298+D299+D300+D301+D302+D303</f>
        <v>198603.17000000004</v>
      </c>
      <c r="E297" s="95">
        <f t="shared" si="27"/>
        <v>0</v>
      </c>
      <c r="F297" s="95">
        <f t="shared" si="27"/>
        <v>0</v>
      </c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6"/>
      <c r="AR297" s="86"/>
      <c r="AS297" s="86"/>
      <c r="AT297" s="86"/>
      <c r="AU297" s="86"/>
      <c r="AV297" s="86"/>
      <c r="AW297" s="86"/>
      <c r="AX297" s="86"/>
      <c r="AY297" s="86"/>
      <c r="AZ297" s="86"/>
      <c r="BA297" s="86"/>
      <c r="BB297" s="86"/>
      <c r="BC297" s="86"/>
      <c r="BD297" s="86"/>
      <c r="BE297" s="86"/>
      <c r="BF297" s="86"/>
      <c r="BG297" s="86"/>
    </row>
    <row r="298" spans="1:59" ht="37.5" x14ac:dyDescent="0.3">
      <c r="A298" s="110" t="s">
        <v>624</v>
      </c>
      <c r="B298" s="117" t="s">
        <v>625</v>
      </c>
      <c r="C298" s="112">
        <v>548.6</v>
      </c>
      <c r="D298" s="112">
        <v>548603.17000000004</v>
      </c>
      <c r="E298" s="95"/>
      <c r="F298" s="95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  <c r="AE298" s="86"/>
      <c r="AF298" s="86"/>
      <c r="AG298" s="86"/>
      <c r="AH298" s="86"/>
      <c r="AI298" s="86"/>
      <c r="AJ298" s="86"/>
      <c r="AK298" s="86"/>
      <c r="AL298" s="86"/>
      <c r="AM298" s="86"/>
      <c r="AN298" s="86"/>
      <c r="AO298" s="86"/>
      <c r="AP298" s="86"/>
      <c r="AQ298" s="86"/>
      <c r="AR298" s="86"/>
      <c r="AS298" s="86"/>
      <c r="AT298" s="86"/>
      <c r="AU298" s="86"/>
      <c r="AV298" s="86"/>
      <c r="AW298" s="86"/>
      <c r="AX298" s="86"/>
      <c r="AY298" s="86"/>
      <c r="AZ298" s="86"/>
      <c r="BA298" s="86"/>
      <c r="BB298" s="86"/>
      <c r="BC298" s="86"/>
      <c r="BD298" s="86"/>
      <c r="BE298" s="86"/>
      <c r="BF298" s="86"/>
      <c r="BG298" s="86"/>
    </row>
    <row r="299" spans="1:59" x14ac:dyDescent="0.3">
      <c r="A299" s="110" t="s">
        <v>611</v>
      </c>
      <c r="B299" s="117" t="s">
        <v>863</v>
      </c>
      <c r="C299" s="112"/>
      <c r="D299" s="112"/>
      <c r="E299" s="144">
        <v>0.5</v>
      </c>
      <c r="F299" s="144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  <c r="AE299" s="86"/>
      <c r="AF299" s="86"/>
      <c r="AG299" s="86"/>
      <c r="AH299" s="86"/>
      <c r="AI299" s="86"/>
      <c r="AJ299" s="86"/>
      <c r="AK299" s="86"/>
      <c r="AL299" s="86"/>
      <c r="AM299" s="86"/>
      <c r="AN299" s="86"/>
      <c r="AO299" s="86"/>
      <c r="AP299" s="86"/>
      <c r="AQ299" s="86"/>
      <c r="AR299" s="86"/>
      <c r="AS299" s="86"/>
      <c r="AT299" s="86"/>
      <c r="AU299" s="86"/>
      <c r="AV299" s="86"/>
      <c r="AW299" s="86"/>
      <c r="AX299" s="86"/>
      <c r="AY299" s="86"/>
      <c r="AZ299" s="86"/>
      <c r="BA299" s="86"/>
      <c r="BB299" s="86"/>
      <c r="BC299" s="86"/>
      <c r="BD299" s="86"/>
      <c r="BE299" s="86"/>
      <c r="BF299" s="86"/>
      <c r="BG299" s="86"/>
    </row>
    <row r="300" spans="1:59" ht="75" x14ac:dyDescent="0.3">
      <c r="A300" s="110" t="s">
        <v>861</v>
      </c>
      <c r="B300" s="111" t="s">
        <v>864</v>
      </c>
      <c r="C300" s="112"/>
      <c r="D300" s="112"/>
      <c r="E300" s="144">
        <v>-0.5</v>
      </c>
      <c r="F300" s="144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6"/>
      <c r="AL300" s="86"/>
      <c r="AM300" s="86"/>
      <c r="AN300" s="86"/>
      <c r="AO300" s="86"/>
      <c r="AP300" s="86"/>
      <c r="AQ300" s="86"/>
      <c r="AR300" s="86"/>
      <c r="AS300" s="86"/>
      <c r="AT300" s="86"/>
      <c r="AU300" s="86"/>
      <c r="AV300" s="86"/>
      <c r="AW300" s="86"/>
      <c r="AX300" s="86"/>
      <c r="AY300" s="86"/>
      <c r="AZ300" s="86"/>
      <c r="BA300" s="86"/>
      <c r="BB300" s="86"/>
      <c r="BC300" s="86"/>
      <c r="BD300" s="86"/>
      <c r="BE300" s="86"/>
      <c r="BF300" s="86"/>
      <c r="BG300" s="86"/>
    </row>
    <row r="301" spans="1:59" x14ac:dyDescent="0.3">
      <c r="A301" s="110" t="s">
        <v>624</v>
      </c>
      <c r="B301" s="117" t="s">
        <v>866</v>
      </c>
      <c r="C301" s="112"/>
      <c r="D301" s="112"/>
      <c r="E301" s="144">
        <v>0.19</v>
      </c>
      <c r="F301" s="144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  <c r="AE301" s="86"/>
      <c r="AF301" s="86"/>
      <c r="AG301" s="86"/>
      <c r="AH301" s="86"/>
      <c r="AI301" s="86"/>
      <c r="AJ301" s="86"/>
      <c r="AK301" s="86"/>
      <c r="AL301" s="86"/>
      <c r="AM301" s="86"/>
      <c r="AN301" s="86"/>
      <c r="AO301" s="86"/>
      <c r="AP301" s="86"/>
      <c r="AQ301" s="86"/>
      <c r="AR301" s="86"/>
      <c r="AS301" s="86"/>
      <c r="AT301" s="86"/>
      <c r="AU301" s="86"/>
      <c r="AV301" s="86"/>
      <c r="AW301" s="86"/>
      <c r="AX301" s="86"/>
      <c r="AY301" s="86"/>
      <c r="AZ301" s="86"/>
      <c r="BA301" s="86"/>
      <c r="BB301" s="86"/>
      <c r="BC301" s="86"/>
      <c r="BD301" s="86"/>
      <c r="BE301" s="86"/>
      <c r="BF301" s="86"/>
      <c r="BG301" s="86"/>
    </row>
    <row r="302" spans="1:59" ht="131.25" x14ac:dyDescent="0.3">
      <c r="A302" s="110" t="s">
        <v>858</v>
      </c>
      <c r="B302" s="117" t="s">
        <v>865</v>
      </c>
      <c r="C302" s="112"/>
      <c r="D302" s="112"/>
      <c r="E302" s="144">
        <v>-0.19</v>
      </c>
      <c r="F302" s="144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  <c r="AE302" s="86"/>
      <c r="AF302" s="86"/>
      <c r="AG302" s="86"/>
      <c r="AH302" s="86"/>
      <c r="AI302" s="86"/>
      <c r="AJ302" s="86"/>
      <c r="AK302" s="86"/>
      <c r="AL302" s="86"/>
      <c r="AM302" s="86"/>
      <c r="AN302" s="86"/>
      <c r="AO302" s="86"/>
      <c r="AP302" s="86"/>
      <c r="AQ302" s="86"/>
      <c r="AR302" s="86"/>
      <c r="AS302" s="86"/>
      <c r="AT302" s="86"/>
      <c r="AU302" s="86"/>
      <c r="AV302" s="86"/>
      <c r="AW302" s="86"/>
      <c r="AX302" s="86"/>
      <c r="AY302" s="86"/>
      <c r="AZ302" s="86"/>
      <c r="BA302" s="86"/>
      <c r="BB302" s="86"/>
      <c r="BC302" s="86"/>
      <c r="BD302" s="86"/>
      <c r="BE302" s="86"/>
      <c r="BF302" s="86"/>
      <c r="BG302" s="86"/>
    </row>
    <row r="303" spans="1:59" x14ac:dyDescent="0.3">
      <c r="A303" s="110" t="s">
        <v>760</v>
      </c>
      <c r="B303" s="117" t="s">
        <v>940</v>
      </c>
      <c r="C303" s="112">
        <v>-350</v>
      </c>
      <c r="D303" s="112">
        <v>-350000</v>
      </c>
      <c r="E303" s="112"/>
      <c r="F303" s="112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  <c r="AE303" s="86"/>
      <c r="AF303" s="86"/>
      <c r="AG303" s="86"/>
      <c r="AH303" s="86"/>
      <c r="AI303" s="86"/>
      <c r="AJ303" s="86"/>
      <c r="AK303" s="86"/>
      <c r="AL303" s="86"/>
      <c r="AM303" s="86"/>
      <c r="AN303" s="86"/>
      <c r="AO303" s="86"/>
      <c r="AP303" s="86"/>
      <c r="AQ303" s="86"/>
      <c r="AR303" s="86"/>
      <c r="AS303" s="86"/>
      <c r="AT303" s="86"/>
      <c r="AU303" s="86"/>
      <c r="AV303" s="86"/>
      <c r="AW303" s="86"/>
      <c r="AX303" s="86"/>
      <c r="AY303" s="86"/>
      <c r="AZ303" s="86"/>
      <c r="BA303" s="86"/>
      <c r="BB303" s="86"/>
      <c r="BC303" s="86"/>
      <c r="BD303" s="86"/>
      <c r="BE303" s="86"/>
      <c r="BF303" s="86"/>
      <c r="BG303" s="86"/>
    </row>
    <row r="304" spans="1:59" x14ac:dyDescent="0.3">
      <c r="B304" s="126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6"/>
      <c r="AP304" s="86"/>
      <c r="AQ304" s="86"/>
      <c r="AR304" s="86"/>
      <c r="AS304" s="86"/>
      <c r="AT304" s="86"/>
      <c r="AU304" s="86"/>
      <c r="AV304" s="86"/>
      <c r="AW304" s="86"/>
      <c r="AX304" s="86"/>
      <c r="AY304" s="86"/>
      <c r="AZ304" s="86"/>
      <c r="BA304" s="86"/>
      <c r="BB304" s="86"/>
      <c r="BC304" s="86"/>
      <c r="BD304" s="86"/>
      <c r="BE304" s="86"/>
      <c r="BF304" s="86"/>
      <c r="BG304" s="86"/>
    </row>
    <row r="305" spans="1:59" x14ac:dyDescent="0.3">
      <c r="B305" s="126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6"/>
      <c r="AP305" s="86"/>
      <c r="AQ305" s="86"/>
      <c r="AR305" s="86"/>
      <c r="AS305" s="86"/>
      <c r="AT305" s="86"/>
      <c r="AU305" s="86"/>
      <c r="AV305" s="86"/>
      <c r="AW305" s="86"/>
      <c r="AX305" s="86"/>
      <c r="AY305" s="86"/>
      <c r="AZ305" s="86"/>
      <c r="BA305" s="86"/>
      <c r="BB305" s="86"/>
      <c r="BC305" s="86"/>
      <c r="BD305" s="86"/>
      <c r="BE305" s="86"/>
      <c r="BF305" s="86"/>
      <c r="BG305" s="86"/>
    </row>
    <row r="306" spans="1:59" x14ac:dyDescent="0.3">
      <c r="A306" s="92" t="s">
        <v>837</v>
      </c>
      <c r="B306" s="109"/>
      <c r="C306" s="95">
        <f>C307+C308+C309+C310</f>
        <v>0</v>
      </c>
      <c r="D306" s="95">
        <f t="shared" ref="D306:F306" si="28">D307+D308+D309+D310</f>
        <v>0</v>
      </c>
      <c r="E306" s="95">
        <f t="shared" si="28"/>
        <v>0</v>
      </c>
      <c r="F306" s="95">
        <f t="shared" si="28"/>
        <v>0</v>
      </c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6"/>
      <c r="AP306" s="86"/>
      <c r="AQ306" s="86"/>
      <c r="AR306" s="86"/>
      <c r="AS306" s="86"/>
      <c r="AT306" s="86"/>
      <c r="AU306" s="86"/>
      <c r="AV306" s="86"/>
      <c r="AW306" s="86"/>
      <c r="AX306" s="86"/>
      <c r="AY306" s="86"/>
      <c r="AZ306" s="86"/>
      <c r="BA306" s="86"/>
      <c r="BB306" s="86"/>
      <c r="BC306" s="86"/>
      <c r="BD306" s="86"/>
      <c r="BE306" s="86"/>
      <c r="BF306" s="86"/>
      <c r="BG306" s="86"/>
    </row>
    <row r="307" spans="1:59" ht="37.5" x14ac:dyDescent="0.3">
      <c r="A307" s="110" t="s">
        <v>652</v>
      </c>
      <c r="B307" s="111" t="s">
        <v>769</v>
      </c>
      <c r="C307" s="112">
        <v>-100</v>
      </c>
      <c r="D307" s="112">
        <v>-100000</v>
      </c>
      <c r="E307" s="112">
        <v>-100000</v>
      </c>
      <c r="F307" s="112">
        <v>-100000</v>
      </c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6"/>
      <c r="AP307" s="86"/>
      <c r="AQ307" s="86"/>
      <c r="AR307" s="86"/>
      <c r="AS307" s="86"/>
      <c r="AT307" s="86"/>
      <c r="AU307" s="86"/>
      <c r="AV307" s="86"/>
      <c r="AW307" s="86"/>
      <c r="AX307" s="86"/>
      <c r="AY307" s="86"/>
      <c r="AZ307" s="86"/>
      <c r="BA307" s="86"/>
      <c r="BB307" s="86"/>
      <c r="BC307" s="86"/>
      <c r="BD307" s="86"/>
      <c r="BE307" s="86"/>
      <c r="BF307" s="86"/>
      <c r="BG307" s="86"/>
    </row>
    <row r="308" spans="1:59" ht="37.5" x14ac:dyDescent="0.3">
      <c r="A308" s="110" t="s">
        <v>653</v>
      </c>
      <c r="B308" s="111" t="s">
        <v>769</v>
      </c>
      <c r="C308" s="112">
        <v>100</v>
      </c>
      <c r="D308" s="112">
        <v>100000</v>
      </c>
      <c r="E308" s="112">
        <v>100000</v>
      </c>
      <c r="F308" s="112">
        <v>100000</v>
      </c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6"/>
      <c r="AP308" s="86"/>
      <c r="AQ308" s="86"/>
      <c r="AR308" s="86"/>
      <c r="AS308" s="86"/>
      <c r="AT308" s="86"/>
      <c r="AU308" s="86"/>
      <c r="AV308" s="86"/>
      <c r="AW308" s="86"/>
      <c r="AX308" s="86"/>
      <c r="AY308" s="86"/>
      <c r="AZ308" s="86"/>
      <c r="BA308" s="86"/>
      <c r="BB308" s="86"/>
      <c r="BC308" s="86"/>
      <c r="BD308" s="86"/>
      <c r="BE308" s="86"/>
      <c r="BF308" s="86"/>
      <c r="BG308" s="86"/>
    </row>
    <row r="309" spans="1:59" ht="56.25" x14ac:dyDescent="0.3">
      <c r="A309" s="110" t="s">
        <v>589</v>
      </c>
      <c r="B309" s="111" t="s">
        <v>942</v>
      </c>
      <c r="C309" s="112">
        <v>-14.4</v>
      </c>
      <c r="D309" s="112">
        <v>-14400</v>
      </c>
      <c r="E309" s="112"/>
      <c r="F309" s="112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6"/>
      <c r="AP309" s="86"/>
      <c r="AQ309" s="86"/>
      <c r="AR309" s="86"/>
      <c r="AS309" s="86"/>
      <c r="AT309" s="86"/>
      <c r="AU309" s="86"/>
      <c r="AV309" s="86"/>
      <c r="AW309" s="86"/>
      <c r="AX309" s="86"/>
      <c r="AY309" s="86"/>
      <c r="AZ309" s="86"/>
      <c r="BA309" s="86"/>
      <c r="BB309" s="86"/>
      <c r="BC309" s="86"/>
      <c r="BD309" s="86"/>
      <c r="BE309" s="86"/>
      <c r="BF309" s="86"/>
      <c r="BG309" s="86"/>
    </row>
    <row r="310" spans="1:59" ht="56.25" x14ac:dyDescent="0.3">
      <c r="A310" s="110" t="s">
        <v>941</v>
      </c>
      <c r="B310" s="111" t="s">
        <v>942</v>
      </c>
      <c r="C310" s="112">
        <v>14.4</v>
      </c>
      <c r="D310" s="112">
        <v>14400</v>
      </c>
      <c r="E310" s="112"/>
      <c r="F310" s="112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6"/>
      <c r="AP310" s="86"/>
      <c r="AQ310" s="86"/>
      <c r="AR310" s="86"/>
      <c r="AS310" s="86"/>
      <c r="AT310" s="86"/>
      <c r="AU310" s="86"/>
      <c r="AV310" s="86"/>
      <c r="AW310" s="86"/>
      <c r="AX310" s="86"/>
      <c r="AY310" s="86"/>
      <c r="AZ310" s="86"/>
      <c r="BA310" s="86"/>
      <c r="BB310" s="86"/>
      <c r="BC310" s="86"/>
      <c r="BD310" s="86"/>
      <c r="BE310" s="86"/>
      <c r="BF310" s="86"/>
      <c r="BG310" s="86"/>
    </row>
    <row r="311" spans="1:59" x14ac:dyDescent="0.3">
      <c r="B311" s="126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6"/>
      <c r="AP311" s="86"/>
      <c r="AQ311" s="86"/>
      <c r="AR311" s="86"/>
      <c r="AS311" s="86"/>
      <c r="AT311" s="86"/>
      <c r="AU311" s="86"/>
      <c r="AV311" s="86"/>
      <c r="AW311" s="86"/>
      <c r="AX311" s="86"/>
      <c r="AY311" s="86"/>
      <c r="AZ311" s="86"/>
      <c r="BA311" s="86"/>
      <c r="BB311" s="86"/>
      <c r="BC311" s="86"/>
      <c r="BD311" s="86"/>
      <c r="BE311" s="86"/>
      <c r="BF311" s="86"/>
      <c r="BG311" s="86"/>
    </row>
    <row r="312" spans="1:59" x14ac:dyDescent="0.3">
      <c r="B312" s="126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6"/>
      <c r="AP312" s="86"/>
      <c r="AQ312" s="86"/>
      <c r="AR312" s="86"/>
      <c r="AS312" s="86"/>
      <c r="AT312" s="86"/>
      <c r="AU312" s="86"/>
      <c r="AV312" s="86"/>
      <c r="AW312" s="86"/>
      <c r="AX312" s="86"/>
      <c r="AY312" s="86"/>
      <c r="AZ312" s="86"/>
      <c r="BA312" s="86"/>
      <c r="BB312" s="86"/>
      <c r="BC312" s="86"/>
      <c r="BD312" s="86"/>
      <c r="BE312" s="86"/>
      <c r="BF312" s="86"/>
      <c r="BG312" s="86"/>
    </row>
    <row r="313" spans="1:59" x14ac:dyDescent="0.3">
      <c r="A313" s="92" t="s">
        <v>838</v>
      </c>
      <c r="B313" s="109"/>
      <c r="C313" s="94">
        <f>C314+C315+C316+C317+C318+C319</f>
        <v>-2938.34</v>
      </c>
      <c r="D313" s="94">
        <f t="shared" ref="D313:F313" si="29">D314+D315+D316+D317+D318+D319</f>
        <v>-2938349.28</v>
      </c>
      <c r="E313" s="94">
        <f t="shared" si="29"/>
        <v>0</v>
      </c>
      <c r="F313" s="94">
        <f t="shared" si="29"/>
        <v>0</v>
      </c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6"/>
      <c r="AP313" s="86"/>
      <c r="AQ313" s="86"/>
      <c r="AR313" s="86"/>
      <c r="AS313" s="86"/>
      <c r="AT313" s="86"/>
      <c r="AU313" s="86"/>
      <c r="AV313" s="86"/>
      <c r="AW313" s="86"/>
      <c r="AX313" s="86"/>
      <c r="AY313" s="86"/>
      <c r="AZ313" s="86"/>
      <c r="BA313" s="86"/>
      <c r="BB313" s="86"/>
      <c r="BC313" s="86"/>
      <c r="BD313" s="86"/>
      <c r="BE313" s="86"/>
      <c r="BF313" s="86"/>
      <c r="BG313" s="86"/>
    </row>
    <row r="314" spans="1:59" x14ac:dyDescent="0.3">
      <c r="A314" s="110" t="s">
        <v>622</v>
      </c>
      <c r="B314" s="111" t="s">
        <v>623</v>
      </c>
      <c r="C314" s="112">
        <v>-548.6</v>
      </c>
      <c r="D314" s="112">
        <v>-548603.17000000004</v>
      </c>
      <c r="E314" s="112"/>
      <c r="F314" s="112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6"/>
      <c r="AP314" s="86"/>
      <c r="AQ314" s="86"/>
      <c r="AR314" s="86"/>
      <c r="AS314" s="86"/>
      <c r="AT314" s="86"/>
      <c r="AU314" s="86"/>
      <c r="AV314" s="86"/>
      <c r="AW314" s="86"/>
      <c r="AX314" s="86"/>
      <c r="AY314" s="86"/>
      <c r="AZ314" s="86"/>
      <c r="BA314" s="86"/>
      <c r="BB314" s="86"/>
      <c r="BC314" s="86"/>
      <c r="BD314" s="86"/>
      <c r="BE314" s="86"/>
      <c r="BF314" s="86"/>
      <c r="BG314" s="86"/>
    </row>
    <row r="315" spans="1:59" ht="37.5" x14ac:dyDescent="0.3">
      <c r="A315" s="110" t="s">
        <v>622</v>
      </c>
      <c r="B315" s="111" t="s">
        <v>634</v>
      </c>
      <c r="C315" s="112">
        <v>-265.91000000000003</v>
      </c>
      <c r="D315" s="112">
        <v>-265915</v>
      </c>
      <c r="E315" s="112"/>
      <c r="F315" s="112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6"/>
      <c r="AP315" s="86"/>
      <c r="AQ315" s="86"/>
      <c r="AR315" s="86"/>
      <c r="AS315" s="86"/>
      <c r="AT315" s="86"/>
      <c r="AU315" s="86"/>
      <c r="AV315" s="86"/>
      <c r="AW315" s="86"/>
      <c r="AX315" s="86"/>
      <c r="AY315" s="86"/>
      <c r="AZ315" s="86"/>
      <c r="BA315" s="86"/>
      <c r="BB315" s="86"/>
      <c r="BC315" s="86"/>
      <c r="BD315" s="86"/>
      <c r="BE315" s="86"/>
      <c r="BF315" s="86"/>
      <c r="BG315" s="86"/>
    </row>
    <row r="316" spans="1:59" ht="56.25" x14ac:dyDescent="0.3">
      <c r="A316" s="110" t="s">
        <v>622</v>
      </c>
      <c r="B316" s="111" t="s">
        <v>690</v>
      </c>
      <c r="C316" s="112">
        <v>-1324</v>
      </c>
      <c r="D316" s="112">
        <v>-1324000</v>
      </c>
      <c r="E316" s="112"/>
      <c r="F316" s="112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6"/>
      <c r="AP316" s="86"/>
      <c r="AQ316" s="86"/>
      <c r="AR316" s="86"/>
      <c r="AS316" s="86"/>
      <c r="AT316" s="86"/>
      <c r="AU316" s="86"/>
      <c r="AV316" s="86"/>
      <c r="AW316" s="86"/>
      <c r="AX316" s="86"/>
      <c r="AY316" s="86"/>
      <c r="AZ316" s="86"/>
      <c r="BA316" s="86"/>
      <c r="BB316" s="86"/>
      <c r="BC316" s="86"/>
      <c r="BD316" s="86"/>
      <c r="BE316" s="86"/>
      <c r="BF316" s="86"/>
      <c r="BG316" s="86"/>
    </row>
    <row r="317" spans="1:59" x14ac:dyDescent="0.3">
      <c r="A317" s="110" t="s">
        <v>622</v>
      </c>
      <c r="B317" s="111" t="s">
        <v>791</v>
      </c>
      <c r="C317" s="112">
        <v>-799.83</v>
      </c>
      <c r="D317" s="112">
        <v>-799831.11</v>
      </c>
      <c r="E317" s="112"/>
      <c r="F317" s="112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86"/>
      <c r="AP317" s="86"/>
      <c r="AQ317" s="86"/>
      <c r="AR317" s="86"/>
      <c r="AS317" s="86"/>
      <c r="AT317" s="86"/>
      <c r="AU317" s="86"/>
      <c r="AV317" s="86"/>
      <c r="AW317" s="86"/>
      <c r="AX317" s="86"/>
      <c r="AY317" s="86"/>
      <c r="AZ317" s="86"/>
      <c r="BA317" s="86"/>
      <c r="BB317" s="86"/>
      <c r="BC317" s="86"/>
      <c r="BD317" s="86"/>
      <c r="BE317" s="86"/>
      <c r="BF317" s="86"/>
      <c r="BG317" s="86"/>
    </row>
    <row r="318" spans="1:59" x14ac:dyDescent="0.3">
      <c r="A318" s="110" t="s">
        <v>622</v>
      </c>
      <c r="B318" s="111" t="s">
        <v>852</v>
      </c>
      <c r="C318" s="112">
        <v>-10.92</v>
      </c>
      <c r="D318" s="112">
        <v>-10917.07</v>
      </c>
      <c r="E318" s="112"/>
      <c r="F318" s="112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  <c r="AE318" s="86"/>
      <c r="AF318" s="86"/>
      <c r="AG318" s="86"/>
      <c r="AH318" s="86"/>
      <c r="AI318" s="86"/>
      <c r="AJ318" s="86"/>
      <c r="AK318" s="86"/>
      <c r="AL318" s="86"/>
      <c r="AM318" s="86"/>
      <c r="AN318" s="86"/>
      <c r="AO318" s="86"/>
      <c r="AP318" s="86"/>
      <c r="AQ318" s="86"/>
      <c r="AR318" s="86"/>
      <c r="AS318" s="86"/>
      <c r="AT318" s="86"/>
      <c r="AU318" s="86"/>
      <c r="AV318" s="86"/>
      <c r="AW318" s="86"/>
      <c r="AX318" s="86"/>
      <c r="AY318" s="86"/>
      <c r="AZ318" s="86"/>
      <c r="BA318" s="86"/>
      <c r="BB318" s="86"/>
      <c r="BC318" s="86"/>
      <c r="BD318" s="86"/>
      <c r="BE318" s="86"/>
      <c r="BF318" s="86"/>
      <c r="BG318" s="86"/>
    </row>
    <row r="319" spans="1:59" x14ac:dyDescent="0.3">
      <c r="A319" s="129" t="s">
        <v>721</v>
      </c>
      <c r="B319" s="141" t="s">
        <v>776</v>
      </c>
      <c r="C319" s="139">
        <v>10.92</v>
      </c>
      <c r="D319" s="139">
        <v>10917.07</v>
      </c>
      <c r="E319" s="112"/>
      <c r="F319" s="112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6"/>
      <c r="AR319" s="86"/>
      <c r="AS319" s="86"/>
      <c r="AT319" s="86"/>
      <c r="AU319" s="86"/>
      <c r="AV319" s="86"/>
      <c r="AW319" s="86"/>
      <c r="AX319" s="86"/>
      <c r="AY319" s="86"/>
      <c r="AZ319" s="86"/>
      <c r="BA319" s="86"/>
      <c r="BB319" s="86"/>
      <c r="BC319" s="86"/>
      <c r="BD319" s="86"/>
      <c r="BE319" s="86"/>
      <c r="BF319" s="86"/>
      <c r="BG319" s="86"/>
    </row>
    <row r="320" spans="1:59" x14ac:dyDescent="0.3">
      <c r="B320" s="126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  <c r="AE320" s="86"/>
      <c r="AF320" s="86"/>
      <c r="AG320" s="86"/>
      <c r="AH320" s="86"/>
      <c r="AI320" s="86"/>
      <c r="AJ320" s="86"/>
      <c r="AK320" s="86"/>
      <c r="AL320" s="86"/>
      <c r="AM320" s="86"/>
      <c r="AN320" s="86"/>
      <c r="AO320" s="86"/>
      <c r="AP320" s="86"/>
      <c r="AQ320" s="86"/>
      <c r="AR320" s="86"/>
      <c r="AS320" s="86"/>
      <c r="AT320" s="86"/>
      <c r="AU320" s="86"/>
      <c r="AV320" s="86"/>
      <c r="AW320" s="86"/>
      <c r="AX320" s="86"/>
      <c r="AY320" s="86"/>
      <c r="AZ320" s="86"/>
      <c r="BA320" s="86"/>
      <c r="BB320" s="86"/>
      <c r="BC320" s="86"/>
      <c r="BD320" s="86"/>
      <c r="BE320" s="86"/>
      <c r="BF320" s="86"/>
      <c r="BG320" s="86"/>
    </row>
    <row r="321" spans="1:59" x14ac:dyDescent="0.3">
      <c r="B321" s="126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  <c r="AE321" s="86"/>
      <c r="AF321" s="86"/>
      <c r="AG321" s="86"/>
      <c r="AH321" s="86"/>
      <c r="AI321" s="86"/>
      <c r="AJ321" s="86"/>
      <c r="AK321" s="86"/>
      <c r="AL321" s="86"/>
      <c r="AM321" s="86"/>
      <c r="AN321" s="86"/>
      <c r="AO321" s="86"/>
      <c r="AP321" s="86"/>
      <c r="AQ321" s="86"/>
      <c r="AR321" s="86"/>
      <c r="AS321" s="86"/>
      <c r="AT321" s="86"/>
      <c r="AU321" s="86"/>
      <c r="AV321" s="86"/>
      <c r="AW321" s="86"/>
      <c r="AX321" s="86"/>
      <c r="AY321" s="86"/>
      <c r="AZ321" s="86"/>
      <c r="BA321" s="86"/>
      <c r="BB321" s="86"/>
      <c r="BC321" s="86"/>
      <c r="BD321" s="86"/>
      <c r="BE321" s="86"/>
      <c r="BF321" s="86"/>
      <c r="BG321" s="86"/>
    </row>
    <row r="322" spans="1:59" x14ac:dyDescent="0.3">
      <c r="A322" s="92" t="s">
        <v>839</v>
      </c>
      <c r="B322" s="109"/>
      <c r="C322" s="94">
        <f>C323+C324</f>
        <v>0</v>
      </c>
      <c r="D322" s="94">
        <f t="shared" ref="D322:F322" si="30">D323+D324</f>
        <v>0</v>
      </c>
      <c r="E322" s="94">
        <f t="shared" si="30"/>
        <v>0</v>
      </c>
      <c r="F322" s="94">
        <f t="shared" si="30"/>
        <v>0</v>
      </c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  <c r="AE322" s="86"/>
      <c r="AF322" s="86"/>
      <c r="AG322" s="86"/>
      <c r="AH322" s="86"/>
      <c r="AI322" s="86"/>
      <c r="AJ322" s="86"/>
      <c r="AK322" s="86"/>
      <c r="AL322" s="86"/>
      <c r="AM322" s="86"/>
      <c r="AN322" s="86"/>
      <c r="AO322" s="86"/>
      <c r="AP322" s="86"/>
      <c r="AQ322" s="86"/>
      <c r="AR322" s="86"/>
      <c r="AS322" s="86"/>
      <c r="AT322" s="86"/>
      <c r="AU322" s="86"/>
      <c r="AV322" s="86"/>
      <c r="AW322" s="86"/>
      <c r="AX322" s="86"/>
      <c r="AY322" s="86"/>
      <c r="AZ322" s="86"/>
      <c r="BA322" s="86"/>
      <c r="BB322" s="86"/>
      <c r="BC322" s="86"/>
      <c r="BD322" s="86"/>
      <c r="BE322" s="86"/>
      <c r="BF322" s="86"/>
      <c r="BG322" s="86"/>
    </row>
    <row r="323" spans="1:59" ht="37.5" x14ac:dyDescent="0.3">
      <c r="A323" s="110" t="s">
        <v>650</v>
      </c>
      <c r="B323" s="111" t="s">
        <v>769</v>
      </c>
      <c r="C323" s="112">
        <v>-76</v>
      </c>
      <c r="D323" s="112">
        <v>-76000</v>
      </c>
      <c r="E323" s="112">
        <v>-76000</v>
      </c>
      <c r="F323" s="112">
        <v>-76000</v>
      </c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  <c r="AE323" s="86"/>
      <c r="AF323" s="86"/>
      <c r="AG323" s="86"/>
      <c r="AH323" s="86"/>
      <c r="AI323" s="86"/>
      <c r="AJ323" s="86"/>
      <c r="AK323" s="86"/>
      <c r="AL323" s="86"/>
      <c r="AM323" s="86"/>
      <c r="AN323" s="86"/>
      <c r="AO323" s="86"/>
      <c r="AP323" s="86"/>
      <c r="AQ323" s="86"/>
      <c r="AR323" s="86"/>
      <c r="AS323" s="86"/>
      <c r="AT323" s="86"/>
      <c r="AU323" s="86"/>
      <c r="AV323" s="86"/>
      <c r="AW323" s="86"/>
      <c r="AX323" s="86"/>
      <c r="AY323" s="86"/>
      <c r="AZ323" s="86"/>
      <c r="BA323" s="86"/>
      <c r="BB323" s="86"/>
      <c r="BC323" s="86"/>
      <c r="BD323" s="86"/>
      <c r="BE323" s="86"/>
      <c r="BF323" s="86"/>
      <c r="BG323" s="86"/>
    </row>
    <row r="324" spans="1:59" ht="37.5" x14ac:dyDescent="0.3">
      <c r="A324" s="110" t="s">
        <v>651</v>
      </c>
      <c r="B324" s="111" t="s">
        <v>769</v>
      </c>
      <c r="C324" s="112">
        <v>76</v>
      </c>
      <c r="D324" s="112">
        <v>76000</v>
      </c>
      <c r="E324" s="112">
        <v>76000</v>
      </c>
      <c r="F324" s="112">
        <v>76000</v>
      </c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6"/>
      <c r="AR324" s="86"/>
      <c r="AS324" s="86"/>
      <c r="AT324" s="86"/>
      <c r="AU324" s="86"/>
      <c r="AV324" s="86"/>
      <c r="AW324" s="86"/>
      <c r="AX324" s="86"/>
      <c r="AY324" s="86"/>
      <c r="AZ324" s="86"/>
      <c r="BA324" s="86"/>
      <c r="BB324" s="86"/>
      <c r="BC324" s="86"/>
      <c r="BD324" s="86"/>
      <c r="BE324" s="86"/>
      <c r="BF324" s="86"/>
      <c r="BG324" s="86"/>
    </row>
    <row r="325" spans="1:59" x14ac:dyDescent="0.3">
      <c r="A325" s="114"/>
      <c r="B325" s="123"/>
      <c r="C325" s="116"/>
      <c r="D325" s="116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6"/>
      <c r="AR325" s="86"/>
      <c r="AS325" s="86"/>
      <c r="AT325" s="86"/>
      <c r="AU325" s="86"/>
      <c r="AV325" s="86"/>
      <c r="AW325" s="86"/>
      <c r="AX325" s="86"/>
      <c r="AY325" s="86"/>
      <c r="AZ325" s="86"/>
      <c r="BA325" s="86"/>
      <c r="BB325" s="86"/>
      <c r="BC325" s="86"/>
      <c r="BD325" s="86"/>
      <c r="BE325" s="86"/>
      <c r="BF325" s="86"/>
      <c r="BG325" s="86"/>
    </row>
    <row r="326" spans="1:59" x14ac:dyDescent="0.3">
      <c r="B326" s="126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6"/>
      <c r="AR326" s="86"/>
      <c r="AS326" s="86"/>
      <c r="AT326" s="86"/>
      <c r="AU326" s="86"/>
      <c r="AV326" s="86"/>
      <c r="AW326" s="86"/>
      <c r="AX326" s="86"/>
      <c r="AY326" s="86"/>
      <c r="AZ326" s="86"/>
      <c r="BA326" s="86"/>
      <c r="BB326" s="86"/>
      <c r="BC326" s="86"/>
      <c r="BD326" s="86"/>
      <c r="BE326" s="86"/>
      <c r="BF326" s="86"/>
      <c r="BG326" s="86"/>
    </row>
    <row r="327" spans="1:59" x14ac:dyDescent="0.3">
      <c r="A327" s="92" t="s">
        <v>840</v>
      </c>
      <c r="B327" s="109"/>
      <c r="C327" s="94">
        <f>C328+C329+C330+C331+C332+C333+C334+C335+C336+C337</f>
        <v>9146.6</v>
      </c>
      <c r="D327" s="94">
        <f t="shared" ref="D327:F327" si="31">D328+D329+D330+D331+D332+D333+D334+D335+D336+D337</f>
        <v>9146601.1500000004</v>
      </c>
      <c r="E327" s="94">
        <f t="shared" si="31"/>
        <v>0</v>
      </c>
      <c r="F327" s="94">
        <f t="shared" si="31"/>
        <v>0</v>
      </c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6"/>
      <c r="AR327" s="86"/>
      <c r="AS327" s="86"/>
      <c r="AT327" s="86"/>
      <c r="AU327" s="86"/>
      <c r="AV327" s="86"/>
      <c r="AW327" s="86"/>
      <c r="AX327" s="86"/>
      <c r="AY327" s="86"/>
      <c r="AZ327" s="86"/>
      <c r="BA327" s="86"/>
      <c r="BB327" s="86"/>
      <c r="BC327" s="86"/>
      <c r="BD327" s="86"/>
      <c r="BE327" s="86"/>
      <c r="BF327" s="86"/>
      <c r="BG327" s="86"/>
    </row>
    <row r="328" spans="1:59" x14ac:dyDescent="0.3">
      <c r="A328" s="110" t="s">
        <v>619</v>
      </c>
      <c r="B328" s="109" t="s">
        <v>620</v>
      </c>
      <c r="C328" s="112">
        <v>48.17</v>
      </c>
      <c r="D328" s="112">
        <v>48174</v>
      </c>
      <c r="E328" s="112"/>
      <c r="F328" s="112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6"/>
      <c r="AR328" s="86"/>
      <c r="AS328" s="86"/>
      <c r="AT328" s="86"/>
      <c r="AU328" s="86"/>
      <c r="AV328" s="86"/>
      <c r="AW328" s="86"/>
      <c r="AX328" s="86"/>
      <c r="AY328" s="86"/>
      <c r="AZ328" s="86"/>
      <c r="BA328" s="86"/>
      <c r="BB328" s="86"/>
      <c r="BC328" s="86"/>
      <c r="BD328" s="86"/>
      <c r="BE328" s="86"/>
      <c r="BF328" s="86"/>
      <c r="BG328" s="86"/>
    </row>
    <row r="329" spans="1:59" x14ac:dyDescent="0.3">
      <c r="A329" s="110" t="s">
        <v>621</v>
      </c>
      <c r="B329" s="109" t="s">
        <v>620</v>
      </c>
      <c r="C329" s="112">
        <v>1374.43</v>
      </c>
      <c r="D329" s="112">
        <v>1374427.15</v>
      </c>
      <c r="E329" s="112"/>
      <c r="F329" s="112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6"/>
      <c r="AR329" s="86"/>
      <c r="AS329" s="86"/>
      <c r="AT329" s="86"/>
      <c r="AU329" s="86"/>
      <c r="AV329" s="86"/>
      <c r="AW329" s="86"/>
      <c r="AX329" s="86"/>
      <c r="AY329" s="86"/>
      <c r="AZ329" s="86"/>
      <c r="BA329" s="86"/>
      <c r="BB329" s="86"/>
      <c r="BC329" s="86"/>
      <c r="BD329" s="86"/>
      <c r="BE329" s="86"/>
      <c r="BF329" s="86"/>
      <c r="BG329" s="86"/>
    </row>
    <row r="330" spans="1:59" ht="37.5" x14ac:dyDescent="0.3">
      <c r="A330" s="110" t="s">
        <v>691</v>
      </c>
      <c r="B330" s="109" t="s">
        <v>692</v>
      </c>
      <c r="C330" s="112">
        <v>1324</v>
      </c>
      <c r="D330" s="112">
        <v>1324000</v>
      </c>
      <c r="E330" s="112"/>
      <c r="F330" s="112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6"/>
      <c r="AR330" s="86"/>
      <c r="AS330" s="86"/>
      <c r="AT330" s="86"/>
      <c r="AU330" s="86"/>
      <c r="AV330" s="86"/>
      <c r="AW330" s="86"/>
      <c r="AX330" s="86"/>
      <c r="AY330" s="86"/>
      <c r="AZ330" s="86"/>
      <c r="BA330" s="86"/>
      <c r="BB330" s="86"/>
      <c r="BC330" s="86"/>
      <c r="BD330" s="86"/>
      <c r="BE330" s="86"/>
      <c r="BF330" s="86"/>
      <c r="BG330" s="86"/>
    </row>
    <row r="331" spans="1:59" x14ac:dyDescent="0.3">
      <c r="A331" s="110" t="s">
        <v>691</v>
      </c>
      <c r="B331" s="109"/>
      <c r="C331" s="144">
        <v>-1243.45</v>
      </c>
      <c r="D331" s="144">
        <v>-1243449</v>
      </c>
      <c r="E331" s="144"/>
      <c r="F331" s="144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6"/>
      <c r="AR331" s="86"/>
      <c r="AS331" s="86"/>
      <c r="AT331" s="86"/>
      <c r="AU331" s="86"/>
      <c r="AV331" s="86"/>
      <c r="AW331" s="86"/>
      <c r="AX331" s="86"/>
      <c r="AY331" s="86"/>
      <c r="AZ331" s="86"/>
      <c r="BA331" s="86"/>
      <c r="BB331" s="86"/>
      <c r="BC331" s="86"/>
      <c r="BD331" s="86"/>
      <c r="BE331" s="86"/>
      <c r="BF331" s="86"/>
      <c r="BG331" s="86"/>
    </row>
    <row r="332" spans="1:59" x14ac:dyDescent="0.3">
      <c r="A332" s="110" t="s">
        <v>695</v>
      </c>
      <c r="B332" s="109"/>
      <c r="C332" s="144">
        <v>1243.45</v>
      </c>
      <c r="D332" s="144">
        <v>1243449</v>
      </c>
      <c r="E332" s="144"/>
      <c r="F332" s="144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6"/>
      <c r="AQ332" s="86"/>
      <c r="AR332" s="86"/>
      <c r="AS332" s="86"/>
      <c r="AT332" s="86"/>
      <c r="AU332" s="86"/>
      <c r="AV332" s="86"/>
      <c r="AW332" s="86"/>
      <c r="AX332" s="86"/>
      <c r="AY332" s="86"/>
      <c r="AZ332" s="86"/>
      <c r="BA332" s="86"/>
      <c r="BB332" s="86"/>
      <c r="BC332" s="86"/>
      <c r="BD332" s="86"/>
      <c r="BE332" s="86"/>
      <c r="BF332" s="86"/>
      <c r="BG332" s="86"/>
    </row>
    <row r="333" spans="1:59" x14ac:dyDescent="0.3">
      <c r="A333" s="110" t="s">
        <v>707</v>
      </c>
      <c r="B333" s="109" t="s">
        <v>849</v>
      </c>
      <c r="C333" s="144">
        <v>8.4</v>
      </c>
      <c r="D333" s="144">
        <v>8400</v>
      </c>
      <c r="E333" s="144"/>
      <c r="F333" s="144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6"/>
      <c r="AR333" s="86"/>
      <c r="AS333" s="86"/>
      <c r="AT333" s="86"/>
      <c r="AU333" s="86"/>
      <c r="AV333" s="86"/>
      <c r="AW333" s="86"/>
      <c r="AX333" s="86"/>
      <c r="AY333" s="86"/>
      <c r="AZ333" s="86"/>
      <c r="BA333" s="86"/>
      <c r="BB333" s="86"/>
      <c r="BC333" s="86"/>
      <c r="BD333" s="86"/>
      <c r="BE333" s="86"/>
      <c r="BF333" s="86"/>
      <c r="BG333" s="86"/>
    </row>
    <row r="334" spans="1:59" x14ac:dyDescent="0.3">
      <c r="A334" s="110" t="s">
        <v>850</v>
      </c>
      <c r="B334" s="109" t="s">
        <v>851</v>
      </c>
      <c r="C334" s="144">
        <v>-8.4</v>
      </c>
      <c r="D334" s="144">
        <v>-8400</v>
      </c>
      <c r="E334" s="144"/>
      <c r="F334" s="144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6"/>
      <c r="AR334" s="86"/>
      <c r="AS334" s="86"/>
      <c r="AT334" s="86"/>
      <c r="AU334" s="86"/>
      <c r="AV334" s="86"/>
      <c r="AW334" s="86"/>
      <c r="AX334" s="86"/>
      <c r="AY334" s="86"/>
      <c r="AZ334" s="86"/>
      <c r="BA334" s="86"/>
      <c r="BB334" s="86"/>
      <c r="BC334" s="86"/>
      <c r="BD334" s="86"/>
      <c r="BE334" s="86"/>
      <c r="BF334" s="86"/>
      <c r="BG334" s="86"/>
    </row>
    <row r="335" spans="1:59" ht="56.25" x14ac:dyDescent="0.3">
      <c r="A335" s="110" t="s">
        <v>694</v>
      </c>
      <c r="B335" s="109" t="s">
        <v>894</v>
      </c>
      <c r="C335" s="112">
        <v>6400</v>
      </c>
      <c r="D335" s="112">
        <v>6400000</v>
      </c>
      <c r="E335" s="112"/>
      <c r="F335" s="112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6"/>
      <c r="AR335" s="86"/>
      <c r="AS335" s="86"/>
      <c r="AT335" s="86"/>
      <c r="AU335" s="86"/>
      <c r="AV335" s="86"/>
      <c r="AW335" s="86"/>
      <c r="AX335" s="86"/>
      <c r="AY335" s="86"/>
      <c r="AZ335" s="86"/>
      <c r="BA335" s="86"/>
      <c r="BB335" s="86"/>
      <c r="BC335" s="86"/>
      <c r="BD335" s="86"/>
      <c r="BE335" s="86"/>
      <c r="BF335" s="86"/>
      <c r="BG335" s="86"/>
    </row>
    <row r="336" spans="1:59" x14ac:dyDescent="0.3">
      <c r="A336" s="110" t="s">
        <v>619</v>
      </c>
      <c r="B336" s="109" t="s">
        <v>926</v>
      </c>
      <c r="C336" s="112">
        <v>289.04000000000002</v>
      </c>
      <c r="D336" s="112">
        <v>289044</v>
      </c>
      <c r="E336" s="112"/>
      <c r="F336" s="112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6"/>
      <c r="AU336" s="86"/>
      <c r="AV336" s="86"/>
      <c r="AW336" s="86"/>
      <c r="AX336" s="86"/>
      <c r="AY336" s="86"/>
      <c r="AZ336" s="86"/>
      <c r="BA336" s="86"/>
      <c r="BB336" s="86"/>
      <c r="BC336" s="86"/>
      <c r="BD336" s="86"/>
      <c r="BE336" s="86"/>
      <c r="BF336" s="86"/>
      <c r="BG336" s="86"/>
    </row>
    <row r="337" spans="1:59" x14ac:dyDescent="0.3">
      <c r="A337" s="110" t="s">
        <v>621</v>
      </c>
      <c r="B337" s="109" t="s">
        <v>927</v>
      </c>
      <c r="C337" s="112">
        <v>-289.04000000000002</v>
      </c>
      <c r="D337" s="112">
        <v>-289044</v>
      </c>
      <c r="E337" s="112"/>
      <c r="F337" s="112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6"/>
      <c r="AQ337" s="86"/>
      <c r="AR337" s="86"/>
      <c r="AS337" s="86"/>
      <c r="AT337" s="86"/>
      <c r="AU337" s="86"/>
      <c r="AV337" s="86"/>
      <c r="AW337" s="86"/>
      <c r="AX337" s="86"/>
      <c r="AY337" s="86"/>
      <c r="AZ337" s="86"/>
      <c r="BA337" s="86"/>
      <c r="BB337" s="86"/>
      <c r="BC337" s="86"/>
      <c r="BD337" s="86"/>
      <c r="BE337" s="86"/>
      <c r="BF337" s="86"/>
      <c r="BG337" s="86"/>
    </row>
    <row r="338" spans="1:59" x14ac:dyDescent="0.3">
      <c r="A338" s="122"/>
      <c r="B338" s="124"/>
      <c r="C338" s="116"/>
      <c r="D338" s="116"/>
      <c r="E338" s="116"/>
      <c r="F338" s="116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6"/>
      <c r="AR338" s="86"/>
      <c r="AS338" s="86"/>
      <c r="AT338" s="86"/>
      <c r="AU338" s="86"/>
      <c r="AV338" s="86"/>
      <c r="AW338" s="86"/>
      <c r="AX338" s="86"/>
      <c r="AY338" s="86"/>
      <c r="AZ338" s="86"/>
      <c r="BA338" s="86"/>
      <c r="BB338" s="86"/>
      <c r="BC338" s="86"/>
      <c r="BD338" s="86"/>
      <c r="BE338" s="86"/>
      <c r="BF338" s="86"/>
      <c r="BG338" s="86"/>
    </row>
    <row r="339" spans="1:59" x14ac:dyDescent="0.3">
      <c r="B339" s="126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6"/>
      <c r="AR339" s="86"/>
      <c r="AS339" s="86"/>
      <c r="AT339" s="86"/>
      <c r="AU339" s="86"/>
      <c r="AV339" s="86"/>
      <c r="AW339" s="86"/>
      <c r="AX339" s="86"/>
      <c r="AY339" s="86"/>
      <c r="AZ339" s="86"/>
      <c r="BA339" s="86"/>
      <c r="BB339" s="86"/>
      <c r="BC339" s="86"/>
      <c r="BD339" s="86"/>
      <c r="BE339" s="86"/>
      <c r="BF339" s="86"/>
      <c r="BG339" s="86"/>
    </row>
    <row r="340" spans="1:59" x14ac:dyDescent="0.3">
      <c r="A340" s="92" t="s">
        <v>841</v>
      </c>
      <c r="B340" s="109"/>
      <c r="C340" s="95">
        <f>C341+C342</f>
        <v>0</v>
      </c>
      <c r="D340" s="95">
        <f t="shared" ref="D340:F340" si="32">D341+D342</f>
        <v>0</v>
      </c>
      <c r="E340" s="95">
        <f t="shared" si="32"/>
        <v>0</v>
      </c>
      <c r="F340" s="95">
        <f t="shared" si="32"/>
        <v>0</v>
      </c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6"/>
      <c r="AR340" s="86"/>
      <c r="AS340" s="86"/>
      <c r="AT340" s="86"/>
      <c r="AU340" s="86"/>
      <c r="AV340" s="86"/>
      <c r="AW340" s="86"/>
      <c r="AX340" s="86"/>
      <c r="AY340" s="86"/>
      <c r="AZ340" s="86"/>
      <c r="BA340" s="86"/>
      <c r="BB340" s="86"/>
      <c r="BC340" s="86"/>
      <c r="BD340" s="86"/>
      <c r="BE340" s="86"/>
      <c r="BF340" s="86"/>
      <c r="BG340" s="86"/>
    </row>
    <row r="341" spans="1:59" ht="37.5" x14ac:dyDescent="0.3">
      <c r="A341" s="110" t="s">
        <v>644</v>
      </c>
      <c r="B341" s="111" t="s">
        <v>769</v>
      </c>
      <c r="C341" s="112">
        <v>-50</v>
      </c>
      <c r="D341" s="112">
        <v>-50000</v>
      </c>
      <c r="E341" s="112">
        <v>-50000</v>
      </c>
      <c r="F341" s="112">
        <v>-50000</v>
      </c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  <c r="AX341" s="86"/>
      <c r="AY341" s="86"/>
      <c r="AZ341" s="86"/>
      <c r="BA341" s="86"/>
      <c r="BB341" s="86"/>
      <c r="BC341" s="86"/>
      <c r="BD341" s="86"/>
      <c r="BE341" s="86"/>
      <c r="BF341" s="86"/>
      <c r="BG341" s="86"/>
    </row>
    <row r="342" spans="1:59" ht="37.5" x14ac:dyDescent="0.3">
      <c r="A342" s="110" t="s">
        <v>645</v>
      </c>
      <c r="B342" s="111" t="s">
        <v>769</v>
      </c>
      <c r="C342" s="112">
        <v>50</v>
      </c>
      <c r="D342" s="112">
        <v>50000</v>
      </c>
      <c r="E342" s="112">
        <v>50000</v>
      </c>
      <c r="F342" s="112">
        <v>50000</v>
      </c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6"/>
      <c r="AR342" s="86"/>
      <c r="AS342" s="86"/>
      <c r="AT342" s="86"/>
      <c r="AU342" s="86"/>
      <c r="AV342" s="86"/>
      <c r="AW342" s="86"/>
      <c r="AX342" s="86"/>
      <c r="AY342" s="86"/>
      <c r="AZ342" s="86"/>
      <c r="BA342" s="86"/>
      <c r="BB342" s="86"/>
      <c r="BC342" s="86"/>
      <c r="BD342" s="86"/>
      <c r="BE342" s="86"/>
      <c r="BF342" s="86"/>
      <c r="BG342" s="86"/>
    </row>
    <row r="343" spans="1:59" x14ac:dyDescent="0.3">
      <c r="A343" s="127"/>
      <c r="B343" s="126"/>
      <c r="C343" s="98"/>
      <c r="D343" s="98"/>
      <c r="F343" s="98"/>
    </row>
    <row r="345" spans="1:59" x14ac:dyDescent="0.3">
      <c r="A345" s="92" t="s">
        <v>842</v>
      </c>
      <c r="B345" s="109"/>
      <c r="C345" s="95">
        <f>C346+C347+C348</f>
        <v>350</v>
      </c>
      <c r="D345" s="95">
        <f t="shared" ref="D345:F345" si="33">D346+D347+D348</f>
        <v>350000</v>
      </c>
      <c r="E345" s="95">
        <f t="shared" si="33"/>
        <v>0</v>
      </c>
      <c r="F345" s="95">
        <f t="shared" si="33"/>
        <v>0</v>
      </c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6"/>
      <c r="AR345" s="86"/>
      <c r="AS345" s="86"/>
      <c r="AT345" s="86"/>
      <c r="AU345" s="86"/>
      <c r="AV345" s="86"/>
      <c r="AW345" s="86"/>
      <c r="AX345" s="86"/>
      <c r="AY345" s="86"/>
      <c r="AZ345" s="86"/>
      <c r="BA345" s="86"/>
      <c r="BB345" s="86"/>
      <c r="BC345" s="86"/>
      <c r="BD345" s="86"/>
      <c r="BE345" s="86"/>
      <c r="BF345" s="86"/>
      <c r="BG345" s="86"/>
    </row>
    <row r="346" spans="1:59" ht="37.5" x14ac:dyDescent="0.3">
      <c r="A346" s="110" t="s">
        <v>646</v>
      </c>
      <c r="B346" s="111" t="s">
        <v>769</v>
      </c>
      <c r="C346" s="112">
        <v>-95</v>
      </c>
      <c r="D346" s="112">
        <v>-95000</v>
      </c>
      <c r="E346" s="112">
        <v>-95000</v>
      </c>
      <c r="F346" s="112">
        <v>-95000</v>
      </c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  <c r="AE346" s="86"/>
      <c r="AF346" s="86"/>
      <c r="AG346" s="86"/>
      <c r="AH346" s="86"/>
      <c r="AI346" s="86"/>
      <c r="AJ346" s="86"/>
      <c r="AK346" s="86"/>
      <c r="AL346" s="86"/>
      <c r="AM346" s="86"/>
      <c r="AN346" s="86"/>
      <c r="AO346" s="86"/>
      <c r="AP346" s="86"/>
      <c r="AQ346" s="86"/>
      <c r="AR346" s="86"/>
      <c r="AS346" s="86"/>
      <c r="AT346" s="86"/>
      <c r="AU346" s="86"/>
      <c r="AV346" s="86"/>
      <c r="AW346" s="86"/>
      <c r="AX346" s="86"/>
      <c r="AY346" s="86"/>
      <c r="AZ346" s="86"/>
      <c r="BA346" s="86"/>
      <c r="BB346" s="86"/>
      <c r="BC346" s="86"/>
      <c r="BD346" s="86"/>
      <c r="BE346" s="86"/>
      <c r="BF346" s="86"/>
      <c r="BG346" s="86"/>
    </row>
    <row r="347" spans="1:59" ht="37.5" x14ac:dyDescent="0.3">
      <c r="A347" s="110" t="s">
        <v>647</v>
      </c>
      <c r="B347" s="111" t="s">
        <v>769</v>
      </c>
      <c r="C347" s="112">
        <v>95</v>
      </c>
      <c r="D347" s="112">
        <v>95000</v>
      </c>
      <c r="E347" s="112">
        <v>95000</v>
      </c>
      <c r="F347" s="112">
        <v>95000</v>
      </c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  <c r="AA347" s="86"/>
      <c r="AB347" s="86"/>
      <c r="AC347" s="86"/>
      <c r="AD347" s="86"/>
      <c r="AE347" s="86"/>
      <c r="AF347" s="86"/>
      <c r="AG347" s="86"/>
      <c r="AH347" s="86"/>
      <c r="AI347" s="86"/>
      <c r="AJ347" s="86"/>
      <c r="AK347" s="86"/>
      <c r="AL347" s="86"/>
      <c r="AM347" s="86"/>
      <c r="AN347" s="86"/>
      <c r="AO347" s="86"/>
      <c r="AP347" s="86"/>
      <c r="AQ347" s="86"/>
      <c r="AR347" s="86"/>
      <c r="AS347" s="86"/>
      <c r="AT347" s="86"/>
      <c r="AU347" s="86"/>
      <c r="AV347" s="86"/>
      <c r="AW347" s="86"/>
      <c r="AX347" s="86"/>
      <c r="AY347" s="86"/>
      <c r="AZ347" s="86"/>
      <c r="BA347" s="86"/>
      <c r="BB347" s="86"/>
      <c r="BC347" s="86"/>
      <c r="BD347" s="86"/>
      <c r="BE347" s="86"/>
      <c r="BF347" s="86"/>
      <c r="BG347" s="86"/>
    </row>
    <row r="348" spans="1:59" ht="93.75" x14ac:dyDescent="0.3">
      <c r="A348" s="110" t="s">
        <v>938</v>
      </c>
      <c r="B348" s="111" t="s">
        <v>939</v>
      </c>
      <c r="C348" s="112">
        <v>350</v>
      </c>
      <c r="D348" s="112">
        <v>350000</v>
      </c>
      <c r="E348" s="112"/>
      <c r="F348" s="112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  <c r="AE348" s="86"/>
      <c r="AF348" s="86"/>
      <c r="AG348" s="86"/>
      <c r="AH348" s="86"/>
      <c r="AI348" s="86"/>
      <c r="AJ348" s="86"/>
      <c r="AK348" s="86"/>
      <c r="AL348" s="86"/>
      <c r="AM348" s="86"/>
      <c r="AN348" s="86"/>
      <c r="AO348" s="86"/>
      <c r="AP348" s="86"/>
      <c r="AQ348" s="86"/>
      <c r="AR348" s="86"/>
      <c r="AS348" s="86"/>
      <c r="AT348" s="86"/>
      <c r="AU348" s="86"/>
      <c r="AV348" s="86"/>
      <c r="AW348" s="86"/>
      <c r="AX348" s="86"/>
      <c r="AY348" s="86"/>
      <c r="AZ348" s="86"/>
      <c r="BA348" s="86"/>
      <c r="BB348" s="86"/>
      <c r="BC348" s="86"/>
      <c r="BD348" s="86"/>
      <c r="BE348" s="86"/>
      <c r="BF348" s="86"/>
      <c r="BG348" s="86"/>
    </row>
    <row r="349" spans="1:59" x14ac:dyDescent="0.3">
      <c r="A349" s="114"/>
      <c r="B349" s="123"/>
      <c r="C349" s="116"/>
      <c r="D349" s="116"/>
      <c r="E349" s="116"/>
      <c r="F349" s="116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  <c r="AA349" s="86"/>
      <c r="AB349" s="86"/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6"/>
      <c r="AR349" s="86"/>
      <c r="AS349" s="86"/>
      <c r="AT349" s="86"/>
      <c r="AU349" s="86"/>
      <c r="AV349" s="86"/>
      <c r="AW349" s="86"/>
      <c r="AX349" s="86"/>
      <c r="AY349" s="86"/>
      <c r="AZ349" s="86"/>
      <c r="BA349" s="86"/>
      <c r="BB349" s="86"/>
      <c r="BC349" s="86"/>
      <c r="BD349" s="86"/>
      <c r="BE349" s="86"/>
      <c r="BF349" s="86"/>
      <c r="BG349" s="86"/>
    </row>
    <row r="350" spans="1:59" x14ac:dyDescent="0.3">
      <c r="A350" s="114"/>
      <c r="B350" s="123"/>
      <c r="C350" s="116"/>
      <c r="D350" s="116"/>
      <c r="E350" s="99"/>
      <c r="F350" s="99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  <c r="AA350" s="86"/>
      <c r="AB350" s="86"/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6"/>
      <c r="AR350" s="86"/>
      <c r="AS350" s="86"/>
      <c r="AT350" s="86"/>
      <c r="AU350" s="86"/>
      <c r="AV350" s="86"/>
      <c r="AW350" s="86"/>
      <c r="AX350" s="86"/>
      <c r="AY350" s="86"/>
      <c r="AZ350" s="86"/>
      <c r="BA350" s="86"/>
      <c r="BB350" s="86"/>
      <c r="BC350" s="86"/>
      <c r="BD350" s="86"/>
      <c r="BE350" s="86"/>
      <c r="BF350" s="86"/>
      <c r="BG350" s="86"/>
    </row>
    <row r="351" spans="1:59" x14ac:dyDescent="0.3">
      <c r="A351" s="114"/>
      <c r="B351" s="123"/>
      <c r="C351" s="116"/>
      <c r="D351" s="116"/>
      <c r="E351" s="99"/>
      <c r="F351" s="99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  <c r="AA351" s="86"/>
      <c r="AB351" s="86"/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6"/>
      <c r="AR351" s="86"/>
      <c r="AS351" s="86"/>
      <c r="AT351" s="86"/>
      <c r="AU351" s="86"/>
      <c r="AV351" s="86"/>
      <c r="AW351" s="86"/>
      <c r="AX351" s="86"/>
      <c r="AY351" s="86"/>
      <c r="AZ351" s="86"/>
      <c r="BA351" s="86"/>
      <c r="BB351" s="86"/>
      <c r="BC351" s="86"/>
      <c r="BD351" s="86"/>
      <c r="BE351" s="86"/>
      <c r="BF351" s="86"/>
      <c r="BG351" s="86"/>
    </row>
    <row r="352" spans="1:59" x14ac:dyDescent="0.3">
      <c r="A352" s="92" t="s">
        <v>843</v>
      </c>
      <c r="B352" s="109"/>
      <c r="C352" s="95">
        <f>C353+C354</f>
        <v>0</v>
      </c>
      <c r="D352" s="95">
        <f t="shared" ref="D352:F352" si="34">D353+D354</f>
        <v>0</v>
      </c>
      <c r="E352" s="95">
        <f t="shared" si="34"/>
        <v>0</v>
      </c>
      <c r="F352" s="95">
        <f t="shared" si="34"/>
        <v>0</v>
      </c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  <c r="AA352" s="86"/>
      <c r="AB352" s="86"/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6"/>
      <c r="AR352" s="86"/>
      <c r="AS352" s="86"/>
      <c r="AT352" s="86"/>
      <c r="AU352" s="86"/>
      <c r="AV352" s="86"/>
      <c r="AW352" s="86"/>
      <c r="AX352" s="86"/>
      <c r="AY352" s="86"/>
      <c r="AZ352" s="86"/>
      <c r="BA352" s="86"/>
      <c r="BB352" s="86"/>
      <c r="BC352" s="86"/>
      <c r="BD352" s="86"/>
      <c r="BE352" s="86"/>
      <c r="BF352" s="86"/>
      <c r="BG352" s="86"/>
    </row>
    <row r="353" spans="1:59" ht="37.5" x14ac:dyDescent="0.3">
      <c r="A353" s="110" t="s">
        <v>648</v>
      </c>
      <c r="B353" s="111" t="s">
        <v>769</v>
      </c>
      <c r="C353" s="112">
        <v>-60</v>
      </c>
      <c r="D353" s="112">
        <v>-60000</v>
      </c>
      <c r="E353" s="112">
        <v>-60000</v>
      </c>
      <c r="F353" s="112">
        <v>-60000</v>
      </c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6"/>
      <c r="AR353" s="86"/>
      <c r="AS353" s="86"/>
      <c r="AT353" s="86"/>
      <c r="AU353" s="86"/>
      <c r="AV353" s="86"/>
      <c r="AW353" s="86"/>
      <c r="AX353" s="86"/>
      <c r="AY353" s="86"/>
      <c r="AZ353" s="86"/>
      <c r="BA353" s="86"/>
      <c r="BB353" s="86"/>
      <c r="BC353" s="86"/>
      <c r="BD353" s="86"/>
      <c r="BE353" s="86"/>
      <c r="BF353" s="86"/>
      <c r="BG353" s="86"/>
    </row>
    <row r="354" spans="1:59" ht="37.5" x14ac:dyDescent="0.3">
      <c r="A354" s="110" t="s">
        <v>649</v>
      </c>
      <c r="B354" s="111" t="s">
        <v>769</v>
      </c>
      <c r="C354" s="105">
        <v>60</v>
      </c>
      <c r="D354" s="105">
        <v>60000</v>
      </c>
      <c r="E354" s="112">
        <v>60000</v>
      </c>
      <c r="F354" s="105">
        <v>60000</v>
      </c>
    </row>
    <row r="355" spans="1:59" x14ac:dyDescent="0.3">
      <c r="A355" s="114"/>
      <c r="B355" s="123"/>
      <c r="C355" s="108"/>
      <c r="D355" s="108"/>
      <c r="E355" s="116"/>
      <c r="F355" s="108"/>
    </row>
    <row r="357" spans="1:59" x14ac:dyDescent="0.3">
      <c r="A357" s="92" t="s">
        <v>844</v>
      </c>
      <c r="B357" s="109"/>
      <c r="C357" s="95">
        <f>C358+C359</f>
        <v>161.84</v>
      </c>
      <c r="D357" s="95">
        <f t="shared" ref="D357:F357" si="35">D358+D359</f>
        <v>161840</v>
      </c>
      <c r="E357" s="95">
        <f t="shared" si="35"/>
        <v>0</v>
      </c>
      <c r="F357" s="95">
        <f t="shared" si="35"/>
        <v>0</v>
      </c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  <c r="AA357" s="86"/>
      <c r="AB357" s="86"/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6"/>
      <c r="AR357" s="86"/>
      <c r="AS357" s="86"/>
      <c r="AT357" s="86"/>
      <c r="AU357" s="86"/>
      <c r="AV357" s="86"/>
      <c r="AW357" s="86"/>
      <c r="AX357" s="86"/>
      <c r="AY357" s="86"/>
      <c r="AZ357" s="86"/>
      <c r="BA357" s="86"/>
      <c r="BB357" s="86"/>
      <c r="BC357" s="86"/>
      <c r="BD357" s="86"/>
      <c r="BE357" s="86"/>
      <c r="BF357" s="86"/>
      <c r="BG357" s="86"/>
    </row>
    <row r="358" spans="1:59" x14ac:dyDescent="0.3">
      <c r="A358" s="125" t="s">
        <v>630</v>
      </c>
      <c r="B358" s="109" t="s">
        <v>631</v>
      </c>
      <c r="C358" s="112">
        <v>132.99</v>
      </c>
      <c r="D358" s="112">
        <v>132990</v>
      </c>
      <c r="E358" s="112"/>
      <c r="F358" s="112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6"/>
      <c r="AR358" s="86"/>
      <c r="AS358" s="86"/>
      <c r="AT358" s="86"/>
      <c r="AU358" s="86"/>
      <c r="AV358" s="86"/>
      <c r="AW358" s="86"/>
      <c r="AX358" s="86"/>
      <c r="AY358" s="86"/>
      <c r="AZ358" s="86"/>
      <c r="BA358" s="86"/>
      <c r="BB358" s="86"/>
      <c r="BC358" s="86"/>
      <c r="BD358" s="86"/>
      <c r="BE358" s="86"/>
      <c r="BF358" s="86"/>
      <c r="BG358" s="86"/>
    </row>
    <row r="359" spans="1:59" x14ac:dyDescent="0.3">
      <c r="A359" s="110" t="s">
        <v>632</v>
      </c>
      <c r="B359" s="111" t="s">
        <v>633</v>
      </c>
      <c r="C359" s="112">
        <v>28.85</v>
      </c>
      <c r="D359" s="112">
        <v>28850</v>
      </c>
      <c r="E359" s="95"/>
      <c r="F359" s="95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  <c r="AA359" s="86"/>
      <c r="AB359" s="86"/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6"/>
      <c r="AR359" s="86"/>
      <c r="AS359" s="86"/>
      <c r="AT359" s="86"/>
      <c r="AU359" s="86"/>
      <c r="AV359" s="86"/>
      <c r="AW359" s="86"/>
      <c r="AX359" s="86"/>
      <c r="AY359" s="86"/>
      <c r="AZ359" s="86"/>
      <c r="BA359" s="86"/>
      <c r="BB359" s="86"/>
      <c r="BC359" s="86"/>
      <c r="BD359" s="86"/>
      <c r="BE359" s="86"/>
      <c r="BF359" s="86"/>
      <c r="BG359" s="86"/>
    </row>
    <row r="368" spans="1:59" x14ac:dyDescent="0.3">
      <c r="C368" s="89" t="s">
        <v>883</v>
      </c>
      <c r="D368" s="89" t="s">
        <v>884</v>
      </c>
    </row>
    <row r="369" spans="1:5" x14ac:dyDescent="0.3">
      <c r="A369" s="110"/>
      <c r="B369" s="117"/>
      <c r="C369" s="112"/>
      <c r="D369" s="112"/>
    </row>
    <row r="370" spans="1:5" x14ac:dyDescent="0.3">
      <c r="A370" s="130" t="s">
        <v>775</v>
      </c>
      <c r="B370" s="137"/>
      <c r="C370" s="112">
        <f>D20+D21+D24+D27+D32+D33+D34+D35+D36+D37+D47+D48+D49+D50+D51+D63+D64+D65+D66+D68+D85+D86+D87+D88+D104+D125+D126+D127+D135+D137+D138+D139+D144+D153+D154+D155+D164+D170+D171+D172+D179+D180+D181+D182+D183+D200+D204</f>
        <v>72377575.439999998</v>
      </c>
      <c r="D370" s="112"/>
    </row>
    <row r="371" spans="1:5" x14ac:dyDescent="0.3">
      <c r="A371" s="129" t="s">
        <v>779</v>
      </c>
      <c r="B371" s="137"/>
      <c r="C371" s="112">
        <f>D25+D26+D28+D31+D38+D39+D40+D41+D42+D43+D44+D45+D46+D52+D53+D54+D55+D56+D57+D58+D59+D60+D61+D62+D67+D69+D78+D79+D80+D81+D82+D83+D84+D103+D128+D132+D133+D140+D145+D146+D147+D148+D149+D156+D157+D158+D159+D160+D165+D166+D173+D184+D185+D186+D195+D201+D202+D203</f>
        <v>52476658.769999996</v>
      </c>
      <c r="D371" s="112"/>
    </row>
    <row r="372" spans="1:5" x14ac:dyDescent="0.3">
      <c r="A372" s="110"/>
      <c r="B372" s="143"/>
      <c r="C372" s="95">
        <f>SUM(C370:C371)</f>
        <v>124854234.20999999</v>
      </c>
      <c r="D372" s="112"/>
    </row>
    <row r="373" spans="1:5" x14ac:dyDescent="0.3">
      <c r="A373" s="110" t="s">
        <v>790</v>
      </c>
      <c r="B373" s="137"/>
      <c r="C373" s="95">
        <f>D22+D23+D29+D30+D70+D89+D90+D91+D92+D93+D94+D95+D96+D97++D177+D178</f>
        <v>3408128.5300000003</v>
      </c>
      <c r="D373" s="112"/>
    </row>
    <row r="374" spans="1:5" ht="31.15" customHeight="1" x14ac:dyDescent="0.3">
      <c r="A374" s="125" t="s">
        <v>879</v>
      </c>
      <c r="B374" s="137"/>
      <c r="C374" s="105">
        <f>D99</f>
        <v>16036.36</v>
      </c>
      <c r="D374" s="105"/>
    </row>
    <row r="375" spans="1:5" x14ac:dyDescent="0.3">
      <c r="A375" s="125" t="s">
        <v>880</v>
      </c>
      <c r="B375" s="104"/>
      <c r="C375" s="105">
        <f>D190</f>
        <v>400000</v>
      </c>
      <c r="D375" s="105"/>
    </row>
    <row r="376" spans="1:5" x14ac:dyDescent="0.3">
      <c r="A376" s="125" t="s">
        <v>539</v>
      </c>
      <c r="B376" s="104"/>
      <c r="C376" s="105">
        <f>D98</f>
        <v>3510</v>
      </c>
      <c r="D376" s="105"/>
    </row>
    <row r="377" spans="1:5" x14ac:dyDescent="0.3">
      <c r="A377" s="125" t="s">
        <v>881</v>
      </c>
      <c r="B377" s="104"/>
      <c r="C377" s="105">
        <f>D71+D105+D106+D107+D108+D109+D110+D111+D112+D113+D114+D115+D116+D117+D118+D134+D187+D188+D189+D196</f>
        <v>4098446.4699999997</v>
      </c>
      <c r="D377" s="105">
        <v>-69618.09</v>
      </c>
    </row>
    <row r="378" spans="1:5" x14ac:dyDescent="0.3">
      <c r="A378" s="125" t="s">
        <v>882</v>
      </c>
      <c r="B378" s="104"/>
      <c r="C378" s="105">
        <f>D136</f>
        <v>210000</v>
      </c>
      <c r="D378" s="105"/>
    </row>
    <row r="379" spans="1:5" x14ac:dyDescent="0.3">
      <c r="A379" s="125"/>
      <c r="B379" s="104"/>
      <c r="C379" s="94">
        <f>C372+C373+C374+C375+C376+C377+C378</f>
        <v>132990355.56999999</v>
      </c>
      <c r="D379" s="94">
        <f>D372+D373+D374+D375+D376+D377+D378</f>
        <v>-69618.09</v>
      </c>
      <c r="E379" s="98">
        <f>C379+D379</f>
        <v>132920737.47999999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59"/>
  <sheetViews>
    <sheetView topLeftCell="A250" zoomScale="80" zoomScaleNormal="80" workbookViewId="0">
      <selection activeCell="C260" sqref="C260"/>
    </sheetView>
  </sheetViews>
  <sheetFormatPr defaultRowHeight="15" x14ac:dyDescent="0.25"/>
  <cols>
    <col min="1" max="1" width="28.7109375" bestFit="1" customWidth="1"/>
    <col min="2" max="2" width="48.85546875" customWidth="1"/>
    <col min="3" max="3" width="26.7109375" customWidth="1"/>
    <col min="4" max="4" width="18.28515625" customWidth="1"/>
  </cols>
  <sheetData>
    <row r="3" spans="1:4" ht="112.5" x14ac:dyDescent="0.3">
      <c r="A3" s="130" t="s">
        <v>628</v>
      </c>
      <c r="B3" s="134" t="s">
        <v>727</v>
      </c>
      <c r="C3" s="131">
        <v>830</v>
      </c>
      <c r="D3" s="131">
        <v>830000</v>
      </c>
    </row>
    <row r="7" spans="1:4" ht="18.75" x14ac:dyDescent="0.3">
      <c r="A7" s="129" t="s">
        <v>721</v>
      </c>
      <c r="B7" s="141" t="s">
        <v>722</v>
      </c>
      <c r="C7" s="139">
        <v>14.04</v>
      </c>
      <c r="D7" s="139">
        <v>14037.73</v>
      </c>
    </row>
    <row r="8" spans="1:4" ht="37.5" x14ac:dyDescent="0.3">
      <c r="A8" s="129" t="s">
        <v>721</v>
      </c>
      <c r="B8" s="141" t="s">
        <v>776</v>
      </c>
      <c r="C8" s="139">
        <v>29.08</v>
      </c>
      <c r="D8" s="139">
        <v>29082.93</v>
      </c>
    </row>
    <row r="9" spans="1:4" x14ac:dyDescent="0.25">
      <c r="C9" s="155">
        <f>SUM(C7:C8)</f>
        <v>43.12</v>
      </c>
    </row>
    <row r="12" spans="1:4" ht="56.25" x14ac:dyDescent="0.3">
      <c r="A12" s="130" t="s">
        <v>554</v>
      </c>
      <c r="B12" s="132" t="s">
        <v>555</v>
      </c>
      <c r="C12" s="131">
        <v>1500</v>
      </c>
      <c r="D12" s="131">
        <v>1500000</v>
      </c>
    </row>
    <row r="13" spans="1:4" ht="56.25" x14ac:dyDescent="0.3">
      <c r="A13" s="130" t="s">
        <v>554</v>
      </c>
      <c r="B13" s="132" t="s">
        <v>585</v>
      </c>
      <c r="C13" s="131">
        <v>1438.07</v>
      </c>
      <c r="D13" s="131">
        <v>1438070</v>
      </c>
    </row>
    <row r="14" spans="1:4" ht="18.75" x14ac:dyDescent="0.3">
      <c r="A14" s="125" t="s">
        <v>613</v>
      </c>
      <c r="B14" s="109" t="s">
        <v>614</v>
      </c>
      <c r="C14" s="112">
        <v>780.04</v>
      </c>
      <c r="D14" s="112">
        <v>780040</v>
      </c>
    </row>
    <row r="15" spans="1:4" ht="37.5" x14ac:dyDescent="0.3">
      <c r="A15" s="130" t="s">
        <v>657</v>
      </c>
      <c r="B15" s="134" t="s">
        <v>658</v>
      </c>
      <c r="C15" s="131">
        <v>128.30000000000001</v>
      </c>
      <c r="D15" s="131">
        <v>128300</v>
      </c>
    </row>
    <row r="16" spans="1:4" ht="18.75" x14ac:dyDescent="0.3">
      <c r="A16" s="129" t="s">
        <v>657</v>
      </c>
      <c r="B16" s="140" t="s">
        <v>659</v>
      </c>
      <c r="C16" s="139">
        <v>10.17</v>
      </c>
      <c r="D16" s="139">
        <v>10167.24</v>
      </c>
    </row>
    <row r="17" spans="1:4" ht="18.75" x14ac:dyDescent="0.3">
      <c r="A17" s="110" t="s">
        <v>660</v>
      </c>
      <c r="B17" s="111" t="s">
        <v>661</v>
      </c>
      <c r="C17" s="112">
        <v>69.930000000000007</v>
      </c>
      <c r="D17" s="112">
        <v>69934.399999999994</v>
      </c>
    </row>
    <row r="18" spans="1:4" ht="18.75" x14ac:dyDescent="0.3">
      <c r="A18" s="110" t="s">
        <v>657</v>
      </c>
      <c r="B18" s="111" t="s">
        <v>661</v>
      </c>
      <c r="C18" s="112">
        <v>104.9</v>
      </c>
      <c r="D18" s="112">
        <v>104901.6</v>
      </c>
    </row>
    <row r="19" spans="1:4" ht="18.75" x14ac:dyDescent="0.3">
      <c r="A19" s="129" t="s">
        <v>662</v>
      </c>
      <c r="B19" s="140" t="s">
        <v>780</v>
      </c>
      <c r="C19" s="139">
        <v>10648</v>
      </c>
      <c r="D19" s="139">
        <v>10648000</v>
      </c>
    </row>
    <row r="20" spans="1:4" ht="75" x14ac:dyDescent="0.3">
      <c r="A20" s="130" t="s">
        <v>554</v>
      </c>
      <c r="B20" s="132" t="s">
        <v>663</v>
      </c>
      <c r="C20" s="131">
        <v>6582.11</v>
      </c>
      <c r="D20" s="131">
        <v>6582114</v>
      </c>
    </row>
    <row r="21" spans="1:4" ht="93.75" x14ac:dyDescent="0.3">
      <c r="A21" s="130" t="s">
        <v>666</v>
      </c>
      <c r="B21" s="132" t="s">
        <v>668</v>
      </c>
      <c r="C21" s="131">
        <v>40</v>
      </c>
      <c r="D21" s="131">
        <v>40000</v>
      </c>
    </row>
    <row r="22" spans="1:4" ht="56.25" x14ac:dyDescent="0.3">
      <c r="A22" s="130" t="s">
        <v>667</v>
      </c>
      <c r="B22" s="132" t="s">
        <v>669</v>
      </c>
      <c r="C22" s="131">
        <v>50</v>
      </c>
      <c r="D22" s="131">
        <v>50000</v>
      </c>
    </row>
    <row r="23" spans="1:4" ht="37.5" x14ac:dyDescent="0.3">
      <c r="A23" s="130" t="s">
        <v>670</v>
      </c>
      <c r="B23" s="132" t="s">
        <v>671</v>
      </c>
      <c r="C23" s="131">
        <v>10</v>
      </c>
      <c r="D23" s="131">
        <v>10000</v>
      </c>
    </row>
    <row r="24" spans="1:4" ht="18.75" x14ac:dyDescent="0.3">
      <c r="A24" s="129" t="s">
        <v>674</v>
      </c>
      <c r="B24" s="138" t="s">
        <v>675</v>
      </c>
      <c r="C24" s="139">
        <v>17.03</v>
      </c>
      <c r="D24" s="139">
        <v>17027.13</v>
      </c>
    </row>
    <row r="25" spans="1:4" ht="18.75" x14ac:dyDescent="0.3">
      <c r="A25" s="129" t="s">
        <v>676</v>
      </c>
      <c r="B25" s="138" t="s">
        <v>677</v>
      </c>
      <c r="C25" s="139">
        <v>11.01</v>
      </c>
      <c r="D25" s="139">
        <v>11014</v>
      </c>
    </row>
    <row r="26" spans="1:4" ht="18.75" x14ac:dyDescent="0.3">
      <c r="A26" s="129" t="s">
        <v>635</v>
      </c>
      <c r="B26" s="138" t="s">
        <v>678</v>
      </c>
      <c r="C26" s="139">
        <v>16.62</v>
      </c>
      <c r="D26" s="139">
        <v>16625.3</v>
      </c>
    </row>
    <row r="27" spans="1:4" ht="18.75" x14ac:dyDescent="0.3">
      <c r="A27" s="129" t="s">
        <v>613</v>
      </c>
      <c r="B27" s="138" t="s">
        <v>680</v>
      </c>
      <c r="C27" s="139">
        <v>541.86</v>
      </c>
      <c r="D27" s="139">
        <v>541857.56999999995</v>
      </c>
    </row>
    <row r="28" spans="1:4" ht="18.75" x14ac:dyDescent="0.3">
      <c r="A28" s="129" t="s">
        <v>679</v>
      </c>
      <c r="B28" s="138" t="s">
        <v>681</v>
      </c>
      <c r="C28" s="139">
        <v>122.48</v>
      </c>
      <c r="D28" s="139">
        <v>122485.96</v>
      </c>
    </row>
    <row r="29" spans="1:4" ht="37.5" x14ac:dyDescent="0.3">
      <c r="A29" s="129" t="s">
        <v>554</v>
      </c>
      <c r="B29" s="138" t="s">
        <v>682</v>
      </c>
      <c r="C29" s="139">
        <v>1197.75</v>
      </c>
      <c r="D29" s="139">
        <v>1197752.97</v>
      </c>
    </row>
    <row r="30" spans="1:4" ht="37.5" x14ac:dyDescent="0.3">
      <c r="A30" s="129" t="s">
        <v>683</v>
      </c>
      <c r="B30" s="138" t="s">
        <v>684</v>
      </c>
      <c r="C30" s="139">
        <v>63.17</v>
      </c>
      <c r="D30" s="139">
        <v>63168.23</v>
      </c>
    </row>
    <row r="31" spans="1:4" ht="37.5" x14ac:dyDescent="0.3">
      <c r="A31" s="129" t="s">
        <v>554</v>
      </c>
      <c r="B31" s="138" t="s">
        <v>781</v>
      </c>
      <c r="C31" s="139">
        <v>2000</v>
      </c>
      <c r="D31" s="139">
        <v>2000000</v>
      </c>
    </row>
    <row r="32" spans="1:4" ht="56.25" x14ac:dyDescent="0.3">
      <c r="A32" s="130" t="s">
        <v>554</v>
      </c>
      <c r="B32" s="134" t="s">
        <v>728</v>
      </c>
      <c r="C32" s="131">
        <v>200</v>
      </c>
      <c r="D32" s="131">
        <v>200000</v>
      </c>
    </row>
    <row r="33" spans="1:4" ht="56.25" x14ac:dyDescent="0.3">
      <c r="A33" s="130" t="s">
        <v>554</v>
      </c>
      <c r="B33" s="134" t="s">
        <v>729</v>
      </c>
      <c r="C33" s="131">
        <v>1200</v>
      </c>
      <c r="D33" s="131">
        <v>1200000</v>
      </c>
    </row>
    <row r="34" spans="1:4" ht="37.5" x14ac:dyDescent="0.3">
      <c r="A34" s="130" t="s">
        <v>554</v>
      </c>
      <c r="B34" s="132" t="s">
        <v>753</v>
      </c>
      <c r="C34" s="131">
        <v>4130</v>
      </c>
      <c r="D34" s="131">
        <v>4130000</v>
      </c>
    </row>
    <row r="35" spans="1:4" ht="37.5" x14ac:dyDescent="0.3">
      <c r="A35" s="130" t="s">
        <v>581</v>
      </c>
      <c r="B35" s="132" t="s">
        <v>582</v>
      </c>
      <c r="C35" s="131">
        <v>718.93</v>
      </c>
      <c r="D35" s="131">
        <v>718930</v>
      </c>
    </row>
    <row r="36" spans="1:4" ht="56.25" x14ac:dyDescent="0.3">
      <c r="A36" s="130" t="s">
        <v>687</v>
      </c>
      <c r="B36" s="133" t="s">
        <v>688</v>
      </c>
      <c r="C36" s="131">
        <v>500</v>
      </c>
      <c r="D36" s="131">
        <v>500000</v>
      </c>
    </row>
    <row r="37" spans="1:4" ht="37.5" x14ac:dyDescent="0.3">
      <c r="A37" s="129" t="s">
        <v>687</v>
      </c>
      <c r="B37" s="141" t="s">
        <v>689</v>
      </c>
      <c r="C37" s="139">
        <v>10.59</v>
      </c>
      <c r="D37" s="139">
        <v>10588.04</v>
      </c>
    </row>
    <row r="38" spans="1:4" ht="18.75" x14ac:dyDescent="0.3">
      <c r="A38" s="130" t="s">
        <v>622</v>
      </c>
      <c r="B38" s="135" t="s">
        <v>777</v>
      </c>
      <c r="C38" s="131">
        <v>0.14000000000000001</v>
      </c>
      <c r="D38" s="131">
        <v>138.63</v>
      </c>
    </row>
    <row r="39" spans="1:4" x14ac:dyDescent="0.25">
      <c r="C39" s="155">
        <f>SUM(C12:C38)</f>
        <v>32091.099999999995</v>
      </c>
    </row>
    <row r="45" spans="1:4" ht="56.25" x14ac:dyDescent="0.3">
      <c r="A45" s="130" t="s">
        <v>672</v>
      </c>
      <c r="B45" s="132" t="s">
        <v>673</v>
      </c>
      <c r="C45" s="131">
        <v>380</v>
      </c>
      <c r="D45" s="131">
        <v>380000</v>
      </c>
    </row>
    <row r="46" spans="1:4" ht="56.25" x14ac:dyDescent="0.3">
      <c r="A46" s="130" t="s">
        <v>723</v>
      </c>
      <c r="B46" s="134" t="s">
        <v>724</v>
      </c>
      <c r="C46" s="131">
        <v>600.19000000000005</v>
      </c>
      <c r="D46" s="131">
        <v>600187.89</v>
      </c>
    </row>
    <row r="47" spans="1:4" ht="56.25" x14ac:dyDescent="0.3">
      <c r="A47" s="130" t="s">
        <v>725</v>
      </c>
      <c r="B47" s="134" t="s">
        <v>726</v>
      </c>
      <c r="C47" s="131">
        <v>200</v>
      </c>
      <c r="D47" s="131">
        <v>200000</v>
      </c>
    </row>
    <row r="48" spans="1:4" ht="18.75" x14ac:dyDescent="0.3">
      <c r="A48" s="130"/>
      <c r="B48" s="134"/>
      <c r="C48" s="131">
        <f>SUM(C45:C47)</f>
        <v>1180.19</v>
      </c>
      <c r="D48" s="131"/>
    </row>
    <row r="49" spans="1:4" ht="18.75" x14ac:dyDescent="0.3">
      <c r="A49" s="130"/>
      <c r="B49" s="134"/>
      <c r="C49" s="131"/>
      <c r="D49" s="131"/>
    </row>
    <row r="50" spans="1:4" ht="18.75" x14ac:dyDescent="0.3">
      <c r="A50" s="130"/>
      <c r="B50" s="134"/>
      <c r="C50" s="131"/>
      <c r="D50" s="131"/>
    </row>
    <row r="51" spans="1:4" ht="18.75" x14ac:dyDescent="0.3">
      <c r="A51" s="129" t="s">
        <v>664</v>
      </c>
      <c r="B51" s="141" t="s">
        <v>665</v>
      </c>
      <c r="C51" s="139">
        <v>3.83</v>
      </c>
      <c r="D51" s="139">
        <v>3834.38</v>
      </c>
    </row>
    <row r="52" spans="1:4" ht="18.75" x14ac:dyDescent="0.3">
      <c r="A52" s="129"/>
      <c r="B52" s="141"/>
      <c r="C52" s="139"/>
      <c r="D52" s="139"/>
    </row>
    <row r="53" spans="1:4" ht="18.75" x14ac:dyDescent="0.3">
      <c r="A53" s="129"/>
      <c r="B53" s="141"/>
      <c r="C53" s="139"/>
      <c r="D53" s="139"/>
    </row>
    <row r="54" spans="1:4" ht="18.75" x14ac:dyDescent="0.3">
      <c r="A54" s="129"/>
      <c r="B54" s="141"/>
      <c r="C54" s="139"/>
      <c r="D54" s="139"/>
    </row>
    <row r="55" spans="1:4" ht="18.75" x14ac:dyDescent="0.3">
      <c r="A55" s="129"/>
      <c r="B55" s="141"/>
      <c r="C55" s="139"/>
      <c r="D55" s="139"/>
    </row>
    <row r="56" spans="1:4" ht="18.75" x14ac:dyDescent="0.3">
      <c r="A56" s="130"/>
      <c r="B56" s="134"/>
      <c r="C56" s="131"/>
      <c r="D56" s="131"/>
    </row>
    <row r="57" spans="1:4" ht="18.75" x14ac:dyDescent="0.3">
      <c r="A57" s="130"/>
      <c r="B57" s="134"/>
      <c r="C57" s="131"/>
      <c r="D57" s="131"/>
    </row>
    <row r="58" spans="1:4" ht="18.75" x14ac:dyDescent="0.3">
      <c r="A58" s="129" t="s">
        <v>730</v>
      </c>
      <c r="B58" s="140" t="s">
        <v>731</v>
      </c>
      <c r="C58" s="139">
        <v>2322.5</v>
      </c>
      <c r="D58" s="139">
        <v>2322503.85</v>
      </c>
    </row>
    <row r="59" spans="1:4" ht="18.75" x14ac:dyDescent="0.3">
      <c r="A59" s="129" t="s">
        <v>732</v>
      </c>
      <c r="B59" s="140" t="s">
        <v>731</v>
      </c>
      <c r="C59" s="139">
        <v>1432.71</v>
      </c>
      <c r="D59" s="139">
        <v>1432711.71</v>
      </c>
    </row>
    <row r="60" spans="1:4" ht="37.5" x14ac:dyDescent="0.3">
      <c r="A60" s="129" t="s">
        <v>895</v>
      </c>
      <c r="B60" s="140" t="s">
        <v>733</v>
      </c>
      <c r="C60" s="139">
        <v>981.72</v>
      </c>
      <c r="D60" s="139">
        <v>981722.03</v>
      </c>
    </row>
    <row r="61" spans="1:4" ht="18.75" x14ac:dyDescent="0.3">
      <c r="A61" s="129" t="s">
        <v>734</v>
      </c>
      <c r="B61" s="140" t="s">
        <v>735</v>
      </c>
      <c r="C61" s="139">
        <v>1598.58</v>
      </c>
      <c r="D61" s="139">
        <v>1598576.66</v>
      </c>
    </row>
    <row r="62" spans="1:4" ht="18.75" x14ac:dyDescent="0.3">
      <c r="A62" s="130" t="s">
        <v>732</v>
      </c>
      <c r="B62" s="134" t="s">
        <v>747</v>
      </c>
      <c r="C62" s="131">
        <v>3500</v>
      </c>
      <c r="D62" s="131">
        <v>3500000</v>
      </c>
    </row>
    <row r="63" spans="1:4" ht="37.5" x14ac:dyDescent="0.3">
      <c r="A63" s="130" t="s">
        <v>895</v>
      </c>
      <c r="B63" s="134" t="s">
        <v>748</v>
      </c>
      <c r="C63" s="131">
        <v>2000</v>
      </c>
      <c r="D63" s="131">
        <v>2000000</v>
      </c>
    </row>
    <row r="64" spans="1:4" ht="75" x14ac:dyDescent="0.3">
      <c r="A64" s="130" t="s">
        <v>570</v>
      </c>
      <c r="B64" s="133" t="s">
        <v>571</v>
      </c>
      <c r="C64" s="131">
        <v>631</v>
      </c>
      <c r="D64" s="131">
        <v>631000</v>
      </c>
    </row>
    <row r="65" spans="1:4" ht="37.5" x14ac:dyDescent="0.3">
      <c r="A65" s="129" t="s">
        <v>574</v>
      </c>
      <c r="B65" s="138" t="s">
        <v>575</v>
      </c>
      <c r="C65" s="139">
        <v>532.16</v>
      </c>
      <c r="D65" s="139">
        <v>532157.9</v>
      </c>
    </row>
    <row r="66" spans="1:4" ht="18.75" x14ac:dyDescent="0.3">
      <c r="A66" s="130" t="s">
        <v>552</v>
      </c>
      <c r="B66" s="133" t="s">
        <v>553</v>
      </c>
      <c r="C66" s="131">
        <v>777</v>
      </c>
      <c r="D66" s="131">
        <v>777000</v>
      </c>
    </row>
    <row r="67" spans="1:4" ht="18.75" x14ac:dyDescent="0.3">
      <c r="A67" s="129" t="s">
        <v>552</v>
      </c>
      <c r="B67" s="141" t="s">
        <v>578</v>
      </c>
      <c r="C67" s="139">
        <v>440.48</v>
      </c>
      <c r="D67" s="139">
        <v>440477.26</v>
      </c>
    </row>
    <row r="68" spans="1:4" ht="18.75" x14ac:dyDescent="0.3">
      <c r="A68" s="129" t="s">
        <v>586</v>
      </c>
      <c r="B68" s="138" t="s">
        <v>600</v>
      </c>
      <c r="C68" s="139">
        <v>610.98</v>
      </c>
      <c r="D68" s="139">
        <v>610980.46</v>
      </c>
    </row>
    <row r="69" spans="1:4" ht="18.75" x14ac:dyDescent="0.3">
      <c r="A69" s="129" t="s">
        <v>599</v>
      </c>
      <c r="B69" s="138" t="s">
        <v>600</v>
      </c>
      <c r="C69" s="139">
        <v>171.75</v>
      </c>
      <c r="D69" s="139">
        <v>171751.69</v>
      </c>
    </row>
    <row r="70" spans="1:4" ht="18.75" x14ac:dyDescent="0.3">
      <c r="A70" s="159"/>
      <c r="B70" s="163"/>
      <c r="C70" s="161">
        <f>SUM(C58:C69)</f>
        <v>14998.88</v>
      </c>
      <c r="D70" s="161"/>
    </row>
    <row r="71" spans="1:4" ht="18.75" x14ac:dyDescent="0.3">
      <c r="A71" s="159"/>
      <c r="B71" s="163"/>
      <c r="C71" s="161"/>
      <c r="D71" s="161"/>
    </row>
    <row r="72" spans="1:4" ht="18.75" x14ac:dyDescent="0.3">
      <c r="A72" s="159"/>
      <c r="B72" s="163"/>
      <c r="C72" s="161"/>
      <c r="D72" s="161"/>
    </row>
    <row r="73" spans="1:4" ht="18.75" x14ac:dyDescent="0.3">
      <c r="A73" s="159"/>
      <c r="B73" s="163"/>
      <c r="C73" s="161"/>
      <c r="D73" s="161"/>
    </row>
    <row r="74" spans="1:4" ht="18.75" x14ac:dyDescent="0.3">
      <c r="A74" s="159"/>
      <c r="B74" s="163"/>
      <c r="C74" s="161"/>
      <c r="D74" s="161"/>
    </row>
    <row r="75" spans="1:4" ht="18.75" x14ac:dyDescent="0.3">
      <c r="A75" s="159"/>
      <c r="B75" s="163"/>
      <c r="C75" s="161"/>
      <c r="D75" s="161"/>
    </row>
    <row r="76" spans="1:4" ht="18.75" x14ac:dyDescent="0.3">
      <c r="A76" s="159"/>
      <c r="B76" s="163"/>
      <c r="C76" s="161"/>
      <c r="D76" s="161"/>
    </row>
    <row r="77" spans="1:4" ht="18.75" x14ac:dyDescent="0.3">
      <c r="A77" s="159"/>
      <c r="B77" s="163"/>
      <c r="C77" s="161"/>
      <c r="D77" s="161"/>
    </row>
    <row r="78" spans="1:4" ht="18.75" x14ac:dyDescent="0.3">
      <c r="A78" s="159"/>
      <c r="B78" s="163"/>
      <c r="C78" s="161"/>
      <c r="D78" s="161"/>
    </row>
    <row r="79" spans="1:4" ht="18.75" x14ac:dyDescent="0.3">
      <c r="A79" s="156"/>
      <c r="B79" s="162"/>
      <c r="C79" s="158"/>
      <c r="D79" s="158"/>
    </row>
    <row r="80" spans="1:4" ht="18.75" x14ac:dyDescent="0.3">
      <c r="A80" s="159"/>
      <c r="B80" s="160"/>
      <c r="C80" s="161"/>
      <c r="D80" s="161"/>
    </row>
    <row r="81" spans="1:4" ht="18.75" x14ac:dyDescent="0.3">
      <c r="A81" s="159"/>
      <c r="B81" s="160"/>
      <c r="C81" s="161"/>
      <c r="D81" s="161"/>
    </row>
    <row r="82" spans="1:4" ht="37.5" x14ac:dyDescent="0.3">
      <c r="A82" s="129" t="s">
        <v>751</v>
      </c>
      <c r="B82" s="140" t="s">
        <v>752</v>
      </c>
      <c r="C82" s="139">
        <v>43.96</v>
      </c>
      <c r="D82" s="139">
        <v>43956</v>
      </c>
    </row>
    <row r="83" spans="1:4" ht="18.75" x14ac:dyDescent="0.3">
      <c r="A83" s="159"/>
      <c r="B83" s="160"/>
      <c r="C83" s="161"/>
      <c r="D83" s="161"/>
    </row>
    <row r="84" spans="1:4" ht="18.75" x14ac:dyDescent="0.3">
      <c r="A84" s="159"/>
      <c r="B84" s="160"/>
      <c r="C84" s="161"/>
      <c r="D84" s="161"/>
    </row>
    <row r="85" spans="1:4" ht="18.75" x14ac:dyDescent="0.3">
      <c r="A85" s="159"/>
      <c r="B85" s="160"/>
      <c r="C85" s="161"/>
      <c r="D85" s="161"/>
    </row>
    <row r="86" spans="1:4" ht="18.75" x14ac:dyDescent="0.3">
      <c r="A86" s="159"/>
      <c r="B86" s="160"/>
      <c r="C86" s="161"/>
      <c r="D86" s="161"/>
    </row>
    <row r="87" spans="1:4" ht="18.75" x14ac:dyDescent="0.3">
      <c r="A87" s="159"/>
      <c r="B87" s="160"/>
      <c r="C87" s="161"/>
      <c r="D87" s="161"/>
    </row>
    <row r="88" spans="1:4" ht="18.75" x14ac:dyDescent="0.3">
      <c r="A88" s="159"/>
      <c r="B88" s="160"/>
      <c r="C88" s="161"/>
      <c r="D88" s="161"/>
    </row>
    <row r="89" spans="1:4" ht="75" x14ac:dyDescent="0.3">
      <c r="A89" s="110" t="s">
        <v>935</v>
      </c>
      <c r="B89" s="111" t="s">
        <v>853</v>
      </c>
      <c r="C89" s="112">
        <v>45</v>
      </c>
      <c r="D89" s="112">
        <v>45000</v>
      </c>
    </row>
    <row r="90" spans="1:4" ht="18.75" x14ac:dyDescent="0.3">
      <c r="A90" s="159"/>
      <c r="B90" s="160"/>
      <c r="C90" s="161"/>
      <c r="D90" s="161"/>
    </row>
    <row r="91" spans="1:4" ht="18.75" x14ac:dyDescent="0.3">
      <c r="A91" s="159"/>
      <c r="B91" s="160"/>
      <c r="C91" s="161"/>
      <c r="D91" s="161"/>
    </row>
    <row r="92" spans="1:4" ht="18.75" x14ac:dyDescent="0.3">
      <c r="A92" s="129" t="s">
        <v>736</v>
      </c>
      <c r="B92" s="140" t="s">
        <v>737</v>
      </c>
      <c r="C92" s="139">
        <v>2.77</v>
      </c>
      <c r="D92" s="139">
        <v>2766.52</v>
      </c>
    </row>
    <row r="93" spans="1:4" ht="18.75" x14ac:dyDescent="0.3">
      <c r="A93" s="129" t="s">
        <v>579</v>
      </c>
      <c r="B93" s="141" t="s">
        <v>580</v>
      </c>
      <c r="C93" s="139">
        <v>7.55</v>
      </c>
      <c r="D93" s="139">
        <v>7545.69</v>
      </c>
    </row>
    <row r="94" spans="1:4" ht="18.75" x14ac:dyDescent="0.3">
      <c r="A94" s="159"/>
      <c r="B94" s="160"/>
      <c r="C94" s="161">
        <f>SUM(C92:C93)</f>
        <v>10.32</v>
      </c>
      <c r="D94" s="161"/>
    </row>
    <row r="95" spans="1:4" ht="18.75" x14ac:dyDescent="0.3">
      <c r="A95" s="159"/>
      <c r="B95" s="160"/>
      <c r="C95" s="161"/>
      <c r="D95" s="161"/>
    </row>
    <row r="96" spans="1:4" ht="18.75" x14ac:dyDescent="0.3">
      <c r="A96" s="159"/>
      <c r="B96" s="160"/>
      <c r="C96" s="161"/>
      <c r="D96" s="161"/>
    </row>
    <row r="98" spans="1:4" ht="75" x14ac:dyDescent="0.3">
      <c r="A98" s="130" t="s">
        <v>934</v>
      </c>
      <c r="B98" s="134" t="s">
        <v>720</v>
      </c>
      <c r="C98" s="131">
        <v>7028.06</v>
      </c>
      <c r="D98" s="131">
        <v>7028056</v>
      </c>
    </row>
    <row r="99" spans="1:4" ht="37.5" x14ac:dyDescent="0.3">
      <c r="A99" s="129" t="s">
        <v>685</v>
      </c>
      <c r="B99" s="138" t="s">
        <v>686</v>
      </c>
      <c r="C99" s="139">
        <v>611.55999999999995</v>
      </c>
      <c r="D99" s="139">
        <v>611558.68999999994</v>
      </c>
    </row>
    <row r="100" spans="1:4" ht="37.5" x14ac:dyDescent="0.3">
      <c r="A100" s="129" t="s">
        <v>743</v>
      </c>
      <c r="B100" s="140" t="s">
        <v>738</v>
      </c>
      <c r="C100" s="139">
        <v>40</v>
      </c>
      <c r="D100" s="139">
        <v>40000</v>
      </c>
    </row>
    <row r="101" spans="1:4" ht="18.75" x14ac:dyDescent="0.3">
      <c r="A101" s="129" t="s">
        <v>739</v>
      </c>
      <c r="B101" s="140" t="s">
        <v>740</v>
      </c>
      <c r="C101" s="139">
        <v>6.8</v>
      </c>
      <c r="D101" s="139">
        <v>6796.28</v>
      </c>
    </row>
    <row r="102" spans="1:4" ht="18.75" x14ac:dyDescent="0.3">
      <c r="A102" s="129" t="s">
        <v>741</v>
      </c>
      <c r="B102" s="140" t="s">
        <v>742</v>
      </c>
      <c r="C102" s="139">
        <v>298.42</v>
      </c>
      <c r="D102" s="139">
        <v>298421.78000000003</v>
      </c>
    </row>
    <row r="103" spans="1:4" ht="37.5" x14ac:dyDescent="0.3">
      <c r="A103" s="129" t="s">
        <v>743</v>
      </c>
      <c r="B103" s="140" t="s">
        <v>738</v>
      </c>
      <c r="C103" s="139">
        <v>380.29</v>
      </c>
      <c r="D103" s="139">
        <v>380287</v>
      </c>
    </row>
    <row r="104" spans="1:4" ht="56.25" x14ac:dyDescent="0.3">
      <c r="A104" s="129" t="s">
        <v>744</v>
      </c>
      <c r="B104" s="140" t="s">
        <v>745</v>
      </c>
      <c r="C104" s="139">
        <v>988.36</v>
      </c>
      <c r="D104" s="139">
        <v>988358.48</v>
      </c>
    </row>
    <row r="105" spans="1:4" ht="37.5" x14ac:dyDescent="0.3">
      <c r="A105" s="130" t="s">
        <v>741</v>
      </c>
      <c r="B105" s="134" t="s">
        <v>749</v>
      </c>
      <c r="C105" s="131">
        <v>3892</v>
      </c>
      <c r="D105" s="131">
        <v>3892000</v>
      </c>
    </row>
    <row r="106" spans="1:4" ht="18.75" x14ac:dyDescent="0.3">
      <c r="A106" s="130" t="s">
        <v>744</v>
      </c>
      <c r="B106" s="134" t="s">
        <v>750</v>
      </c>
      <c r="C106" s="131">
        <v>3000</v>
      </c>
      <c r="D106" s="131">
        <v>3000000</v>
      </c>
    </row>
    <row r="107" spans="1:4" ht="56.25" x14ac:dyDescent="0.3">
      <c r="A107" s="130" t="s">
        <v>566</v>
      </c>
      <c r="B107" s="132" t="s">
        <v>567</v>
      </c>
      <c r="C107" s="131">
        <v>400</v>
      </c>
      <c r="D107" s="131">
        <v>400000</v>
      </c>
    </row>
    <row r="108" spans="1:4" ht="56.25" x14ac:dyDescent="0.3">
      <c r="A108" s="130" t="s">
        <v>568</v>
      </c>
      <c r="B108" s="132" t="s">
        <v>569</v>
      </c>
      <c r="C108" s="131">
        <v>159</v>
      </c>
      <c r="D108" s="131">
        <v>159000</v>
      </c>
    </row>
    <row r="109" spans="1:4" ht="37.5" x14ac:dyDescent="0.3">
      <c r="A109" s="129" t="s">
        <v>568</v>
      </c>
      <c r="B109" s="141" t="s">
        <v>598</v>
      </c>
      <c r="C109" s="139">
        <v>42.11</v>
      </c>
      <c r="D109" s="139">
        <v>42110.94</v>
      </c>
    </row>
    <row r="110" spans="1:4" ht="75" x14ac:dyDescent="0.3">
      <c r="A110" s="129" t="s">
        <v>572</v>
      </c>
      <c r="B110" s="138" t="s">
        <v>573</v>
      </c>
      <c r="C110" s="139">
        <v>63</v>
      </c>
      <c r="D110" s="139">
        <v>63000</v>
      </c>
    </row>
    <row r="111" spans="1:4" ht="93.75" x14ac:dyDescent="0.3">
      <c r="A111" s="130" t="s">
        <v>572</v>
      </c>
      <c r="B111" s="132" t="s">
        <v>608</v>
      </c>
      <c r="C111" s="131">
        <v>800</v>
      </c>
      <c r="D111" s="131">
        <v>800000</v>
      </c>
    </row>
    <row r="112" spans="1:4" ht="56.25" x14ac:dyDescent="0.3">
      <c r="A112" s="130" t="s">
        <v>607</v>
      </c>
      <c r="B112" s="133" t="s">
        <v>609</v>
      </c>
      <c r="C112" s="131">
        <v>723.96</v>
      </c>
      <c r="D112" s="131">
        <v>723958.04</v>
      </c>
    </row>
    <row r="113" spans="1:4" ht="37.5" x14ac:dyDescent="0.3">
      <c r="A113" s="129" t="s">
        <v>576</v>
      </c>
      <c r="B113" s="141" t="s">
        <v>577</v>
      </c>
      <c r="C113" s="139">
        <v>20</v>
      </c>
      <c r="D113" s="139">
        <v>20000</v>
      </c>
    </row>
    <row r="114" spans="1:4" ht="37.5" x14ac:dyDescent="0.3">
      <c r="A114" s="129" t="s">
        <v>594</v>
      </c>
      <c r="B114" s="141" t="s">
        <v>595</v>
      </c>
      <c r="C114" s="139">
        <v>0.27</v>
      </c>
      <c r="D114" s="139">
        <v>274.56</v>
      </c>
    </row>
    <row r="115" spans="1:4" ht="56.25" x14ac:dyDescent="0.3">
      <c r="A115" s="130" t="s">
        <v>583</v>
      </c>
      <c r="B115" s="132" t="s">
        <v>584</v>
      </c>
      <c r="C115" s="131">
        <v>1100</v>
      </c>
      <c r="D115" s="131">
        <v>1100000</v>
      </c>
    </row>
    <row r="116" spans="1:4" ht="18.75" x14ac:dyDescent="0.3">
      <c r="A116" s="129" t="s">
        <v>587</v>
      </c>
      <c r="B116" s="138" t="s">
        <v>588</v>
      </c>
      <c r="C116" s="139">
        <v>38.86</v>
      </c>
      <c r="D116" s="139">
        <v>38857.730000000003</v>
      </c>
    </row>
    <row r="117" spans="1:4" ht="37.5" x14ac:dyDescent="0.3">
      <c r="A117" s="130" t="s">
        <v>564</v>
      </c>
      <c r="B117" s="132" t="s">
        <v>565</v>
      </c>
      <c r="C117" s="131">
        <v>1440</v>
      </c>
      <c r="D117" s="131">
        <v>1440000</v>
      </c>
    </row>
    <row r="118" spans="1:4" ht="37.5" x14ac:dyDescent="0.3">
      <c r="A118" s="129" t="s">
        <v>564</v>
      </c>
      <c r="B118" s="138" t="s">
        <v>601</v>
      </c>
      <c r="C118" s="139">
        <v>88.12</v>
      </c>
      <c r="D118" s="139">
        <v>88118.86</v>
      </c>
    </row>
    <row r="119" spans="1:4" ht="18.75" x14ac:dyDescent="0.3">
      <c r="A119" s="129" t="s">
        <v>602</v>
      </c>
      <c r="B119" s="140" t="s">
        <v>603</v>
      </c>
      <c r="C119" s="139">
        <v>4.34</v>
      </c>
      <c r="D119" s="139">
        <v>4338.75</v>
      </c>
    </row>
    <row r="120" spans="1:4" ht="37.5" x14ac:dyDescent="0.3">
      <c r="A120" s="130" t="s">
        <v>558</v>
      </c>
      <c r="B120" s="132" t="s">
        <v>559</v>
      </c>
      <c r="C120" s="131">
        <v>931</v>
      </c>
      <c r="D120" s="131">
        <v>931000</v>
      </c>
    </row>
    <row r="121" spans="1:4" ht="37.5" x14ac:dyDescent="0.3">
      <c r="A121" s="130" t="s">
        <v>562</v>
      </c>
      <c r="B121" s="132" t="s">
        <v>563</v>
      </c>
      <c r="C121" s="131">
        <v>1093</v>
      </c>
      <c r="D121" s="131">
        <v>1093000</v>
      </c>
    </row>
    <row r="122" spans="1:4" ht="18.75" x14ac:dyDescent="0.3">
      <c r="A122" s="156"/>
      <c r="B122" s="157"/>
      <c r="C122" s="158">
        <f>SUM(C98:C121)</f>
        <v>23149.15</v>
      </c>
      <c r="D122" s="158"/>
    </row>
    <row r="123" spans="1:4" ht="18.75" x14ac:dyDescent="0.3">
      <c r="A123" s="156"/>
      <c r="B123" s="157"/>
      <c r="C123" s="158"/>
      <c r="D123" s="158"/>
    </row>
    <row r="124" spans="1:4" ht="18.75" x14ac:dyDescent="0.3">
      <c r="A124" s="156"/>
      <c r="B124" s="157"/>
      <c r="C124" s="158"/>
      <c r="D124" s="158"/>
    </row>
    <row r="125" spans="1:4" ht="18.75" x14ac:dyDescent="0.3">
      <c r="A125" s="156"/>
      <c r="B125" s="157"/>
      <c r="C125" s="158"/>
      <c r="D125" s="158"/>
    </row>
    <row r="126" spans="1:4" ht="18.75" x14ac:dyDescent="0.3">
      <c r="A126" s="156"/>
      <c r="B126" s="157"/>
      <c r="C126" s="158"/>
      <c r="D126" s="158"/>
    </row>
    <row r="127" spans="1:4" ht="18.75" x14ac:dyDescent="0.3">
      <c r="A127" s="159"/>
      <c r="B127" s="160"/>
      <c r="C127" s="161"/>
      <c r="D127" s="161"/>
    </row>
    <row r="128" spans="1:4" ht="18.75" x14ac:dyDescent="0.3">
      <c r="A128" s="159"/>
      <c r="B128" s="160"/>
      <c r="C128" s="161"/>
      <c r="D128" s="161"/>
    </row>
    <row r="129" spans="1:4" ht="18.75" x14ac:dyDescent="0.3">
      <c r="A129" s="159"/>
      <c r="B129" s="165"/>
      <c r="C129" s="161"/>
      <c r="D129" s="161"/>
    </row>
    <row r="130" spans="1:4" ht="18.75" x14ac:dyDescent="0.3">
      <c r="A130" s="159"/>
      <c r="B130" s="165"/>
      <c r="C130" s="161"/>
      <c r="D130" s="161"/>
    </row>
    <row r="131" spans="1:4" ht="75" x14ac:dyDescent="0.3">
      <c r="A131" s="130" t="s">
        <v>774</v>
      </c>
      <c r="B131" s="133" t="s">
        <v>768</v>
      </c>
      <c r="C131" s="131">
        <v>115.6</v>
      </c>
      <c r="D131" s="131">
        <v>115603.64</v>
      </c>
    </row>
    <row r="132" spans="1:4" ht="75" x14ac:dyDescent="0.3">
      <c r="A132" s="129" t="s">
        <v>774</v>
      </c>
      <c r="B132" s="141" t="s">
        <v>782</v>
      </c>
      <c r="C132" s="139">
        <v>7.55</v>
      </c>
      <c r="D132" s="139">
        <v>7550.08</v>
      </c>
    </row>
    <row r="133" spans="1:4" ht="18.75" x14ac:dyDescent="0.3">
      <c r="A133" s="159"/>
      <c r="B133" s="165"/>
      <c r="C133" s="161">
        <f>SUM(C131:C132)</f>
        <v>123.14999999999999</v>
      </c>
      <c r="D133" s="161"/>
    </row>
    <row r="134" spans="1:4" ht="18.75" x14ac:dyDescent="0.3">
      <c r="A134" s="159"/>
      <c r="B134" s="165"/>
      <c r="C134" s="161"/>
      <c r="D134" s="161"/>
    </row>
    <row r="135" spans="1:4" ht="18.75" x14ac:dyDescent="0.3">
      <c r="A135" s="159"/>
      <c r="B135" s="165"/>
      <c r="C135" s="161"/>
      <c r="D135" s="161"/>
    </row>
    <row r="136" spans="1:4" ht="18.75" x14ac:dyDescent="0.3">
      <c r="A136" s="156"/>
      <c r="B136" s="157"/>
      <c r="C136" s="158"/>
      <c r="D136" s="158"/>
    </row>
    <row r="137" spans="1:4" ht="18.75" x14ac:dyDescent="0.3">
      <c r="A137" s="156"/>
      <c r="B137" s="162"/>
      <c r="C137" s="158"/>
      <c r="D137" s="158"/>
    </row>
    <row r="138" spans="1:4" ht="112.5" x14ac:dyDescent="0.3">
      <c r="A138" s="129" t="s">
        <v>693</v>
      </c>
      <c r="B138" s="138" t="s">
        <v>754</v>
      </c>
      <c r="C138" s="139">
        <v>2680.35</v>
      </c>
      <c r="D138" s="139">
        <v>2680350</v>
      </c>
    </row>
    <row r="139" spans="1:4" ht="93.75" x14ac:dyDescent="0.3">
      <c r="A139" s="130" t="s">
        <v>693</v>
      </c>
      <c r="B139" s="132" t="s">
        <v>706</v>
      </c>
      <c r="C139" s="131">
        <v>581.19000000000005</v>
      </c>
      <c r="D139" s="131">
        <v>581190</v>
      </c>
    </row>
    <row r="140" spans="1:4" ht="37.5" x14ac:dyDescent="0.3">
      <c r="A140" s="110" t="s">
        <v>693</v>
      </c>
      <c r="B140" s="117" t="s">
        <v>713</v>
      </c>
      <c r="C140" s="112">
        <v>824.02</v>
      </c>
      <c r="D140" s="112">
        <v>824025.4</v>
      </c>
    </row>
    <row r="141" spans="1:4" ht="37.5" x14ac:dyDescent="0.3">
      <c r="A141" s="110" t="s">
        <v>693</v>
      </c>
      <c r="B141" s="117" t="s">
        <v>716</v>
      </c>
      <c r="C141" s="112">
        <v>0.01</v>
      </c>
      <c r="D141" s="112">
        <v>13.16</v>
      </c>
    </row>
    <row r="142" spans="1:4" ht="18.75" x14ac:dyDescent="0.3">
      <c r="A142" s="159"/>
      <c r="B142" s="163"/>
      <c r="C142" s="161">
        <f>SUM(C138:C141)</f>
        <v>4085.57</v>
      </c>
      <c r="D142" s="161"/>
    </row>
    <row r="143" spans="1:4" ht="18.75" x14ac:dyDescent="0.3">
      <c r="A143" s="159"/>
      <c r="B143" s="163"/>
      <c r="C143" s="161"/>
      <c r="D143" s="161"/>
    </row>
    <row r="144" spans="1:4" ht="18.75" x14ac:dyDescent="0.3">
      <c r="A144" s="159"/>
      <c r="B144" s="163"/>
      <c r="C144" s="161"/>
      <c r="D144" s="161"/>
    </row>
    <row r="145" spans="1:4" ht="18.75" x14ac:dyDescent="0.3">
      <c r="A145" s="159"/>
      <c r="B145" s="163"/>
      <c r="C145" s="161"/>
      <c r="D145" s="161"/>
    </row>
    <row r="146" spans="1:4" ht="18.75" x14ac:dyDescent="0.3">
      <c r="A146" s="159"/>
      <c r="B146" s="163"/>
      <c r="C146" s="161"/>
      <c r="D146" s="161"/>
    </row>
    <row r="147" spans="1:4" ht="18.75" x14ac:dyDescent="0.3">
      <c r="A147" s="159"/>
      <c r="B147" s="163"/>
      <c r="C147" s="161"/>
      <c r="D147" s="161"/>
    </row>
    <row r="148" spans="1:4" ht="18.75" x14ac:dyDescent="0.3">
      <c r="A148" s="159"/>
      <c r="B148" s="163"/>
      <c r="C148" s="161"/>
      <c r="D148" s="161"/>
    </row>
    <row r="149" spans="1:4" ht="18.75" x14ac:dyDescent="0.3">
      <c r="A149" s="159"/>
      <c r="B149" s="163"/>
      <c r="C149" s="161"/>
      <c r="D149" s="161"/>
    </row>
    <row r="150" spans="1:4" ht="18.75" x14ac:dyDescent="0.3">
      <c r="A150" s="159"/>
      <c r="B150" s="163"/>
      <c r="C150" s="161"/>
      <c r="D150" s="161"/>
    </row>
    <row r="151" spans="1:4" ht="18.75" x14ac:dyDescent="0.3">
      <c r="A151" s="159"/>
      <c r="B151" s="163"/>
      <c r="C151" s="161"/>
      <c r="D151" s="161"/>
    </row>
    <row r="152" spans="1:4" ht="18.75" x14ac:dyDescent="0.3">
      <c r="A152" s="159"/>
      <c r="B152" s="163"/>
      <c r="C152" s="161"/>
      <c r="D152" s="161"/>
    </row>
    <row r="153" spans="1:4" ht="131.25" x14ac:dyDescent="0.3">
      <c r="A153" s="129" t="s">
        <v>694</v>
      </c>
      <c r="B153" s="138" t="s">
        <v>696</v>
      </c>
      <c r="C153" s="139">
        <v>6259.29</v>
      </c>
      <c r="D153" s="139">
        <v>6259290.8799999999</v>
      </c>
    </row>
    <row r="154" spans="1:4" ht="56.25" x14ac:dyDescent="0.3">
      <c r="A154" s="130" t="s">
        <v>707</v>
      </c>
      <c r="B154" s="132" t="s">
        <v>708</v>
      </c>
      <c r="C154" s="131">
        <v>109.5</v>
      </c>
      <c r="D154" s="131">
        <v>109500</v>
      </c>
    </row>
    <row r="155" spans="1:4" ht="225" x14ac:dyDescent="0.3">
      <c r="A155" s="130" t="s">
        <v>694</v>
      </c>
      <c r="B155" s="132" t="s">
        <v>709</v>
      </c>
      <c r="C155" s="131">
        <v>18582.080000000002</v>
      </c>
      <c r="D155" s="131">
        <v>18582080</v>
      </c>
    </row>
    <row r="156" spans="1:4" ht="75" x14ac:dyDescent="0.3">
      <c r="A156" s="130" t="s">
        <v>710</v>
      </c>
      <c r="B156" s="135" t="s">
        <v>711</v>
      </c>
      <c r="C156" s="131">
        <v>727.23</v>
      </c>
      <c r="D156" s="131">
        <v>727230</v>
      </c>
    </row>
    <row r="157" spans="1:4" ht="18.75" x14ac:dyDescent="0.3">
      <c r="A157" s="110" t="s">
        <v>694</v>
      </c>
      <c r="B157" s="117" t="s">
        <v>712</v>
      </c>
      <c r="C157" s="112">
        <v>3.52</v>
      </c>
      <c r="D157" s="112">
        <v>3517.74</v>
      </c>
    </row>
    <row r="158" spans="1:4" ht="37.5" x14ac:dyDescent="0.3">
      <c r="A158" s="110" t="s">
        <v>694</v>
      </c>
      <c r="B158" s="117" t="s">
        <v>714</v>
      </c>
      <c r="C158" s="112">
        <v>1146.44</v>
      </c>
      <c r="D158" s="112">
        <v>1146442.3899999999</v>
      </c>
    </row>
    <row r="159" spans="1:4" ht="37.5" x14ac:dyDescent="0.3">
      <c r="A159" s="110" t="s">
        <v>694</v>
      </c>
      <c r="B159" s="117" t="s">
        <v>717</v>
      </c>
      <c r="C159" s="112">
        <v>5.01</v>
      </c>
      <c r="D159" s="112">
        <v>5007.1899999999996</v>
      </c>
    </row>
    <row r="160" spans="1:4" ht="18.75" x14ac:dyDescent="0.3">
      <c r="A160" s="159"/>
      <c r="B160" s="163"/>
      <c r="C160" s="161">
        <f>SUM(C153:C159)</f>
        <v>26833.07</v>
      </c>
      <c r="D160" s="161"/>
    </row>
    <row r="161" spans="1:4" ht="18.75" x14ac:dyDescent="0.3">
      <c r="A161" s="159"/>
      <c r="B161" s="163"/>
      <c r="C161" s="161"/>
      <c r="D161" s="161"/>
    </row>
    <row r="162" spans="1:4" ht="18.75" x14ac:dyDescent="0.3">
      <c r="A162" s="159"/>
      <c r="B162" s="163"/>
      <c r="C162" s="161"/>
      <c r="D162" s="161"/>
    </row>
    <row r="163" spans="1:4" ht="18.75" x14ac:dyDescent="0.3">
      <c r="A163" s="159"/>
      <c r="B163" s="163"/>
      <c r="C163" s="161"/>
      <c r="D163" s="161"/>
    </row>
    <row r="164" spans="1:4" ht="18.75" x14ac:dyDescent="0.3">
      <c r="A164" s="159"/>
      <c r="B164" s="163"/>
      <c r="C164" s="161"/>
      <c r="D164" s="161"/>
    </row>
    <row r="165" spans="1:4" ht="18.75" x14ac:dyDescent="0.3">
      <c r="A165" s="159"/>
      <c r="B165" s="163"/>
      <c r="C165" s="161"/>
      <c r="D165" s="161"/>
    </row>
    <row r="166" spans="1:4" ht="18.75" x14ac:dyDescent="0.3">
      <c r="A166" s="159"/>
      <c r="B166" s="163"/>
      <c r="C166" s="161"/>
      <c r="D166" s="161"/>
    </row>
    <row r="167" spans="1:4" ht="18.75" x14ac:dyDescent="0.3">
      <c r="A167" s="159"/>
      <c r="B167" s="163"/>
      <c r="C167" s="161"/>
      <c r="D167" s="161"/>
    </row>
    <row r="168" spans="1:4" ht="18.75" x14ac:dyDescent="0.3">
      <c r="A168" s="159"/>
      <c r="B168" s="163"/>
      <c r="C168" s="161"/>
      <c r="D168" s="161"/>
    </row>
    <row r="169" spans="1:4" ht="18.75" x14ac:dyDescent="0.3">
      <c r="A169" s="159"/>
      <c r="B169" s="163"/>
      <c r="C169" s="161"/>
      <c r="D169" s="161"/>
    </row>
    <row r="170" spans="1:4" ht="18.75" x14ac:dyDescent="0.3">
      <c r="A170" s="159"/>
      <c r="B170" s="163"/>
      <c r="C170" s="161"/>
      <c r="D170" s="161"/>
    </row>
    <row r="171" spans="1:4" ht="56.25" x14ac:dyDescent="0.3">
      <c r="A171" s="129" t="s">
        <v>695</v>
      </c>
      <c r="B171" s="138" t="s">
        <v>697</v>
      </c>
      <c r="C171" s="139">
        <v>22.6</v>
      </c>
      <c r="D171" s="139">
        <v>22600</v>
      </c>
    </row>
    <row r="172" spans="1:4" ht="37.5" x14ac:dyDescent="0.3">
      <c r="A172" s="110" t="s">
        <v>695</v>
      </c>
      <c r="B172" s="117" t="s">
        <v>718</v>
      </c>
      <c r="C172" s="112">
        <v>4.09</v>
      </c>
      <c r="D172" s="112">
        <v>4090</v>
      </c>
    </row>
    <row r="173" spans="1:4" ht="112.5" x14ac:dyDescent="0.3">
      <c r="A173" s="130" t="s">
        <v>624</v>
      </c>
      <c r="B173" s="133" t="s">
        <v>758</v>
      </c>
      <c r="C173" s="131">
        <v>427.3</v>
      </c>
      <c r="D173" s="131">
        <v>427297</v>
      </c>
    </row>
    <row r="174" spans="1:4" ht="18.75" x14ac:dyDescent="0.3">
      <c r="A174" s="129"/>
      <c r="B174" s="138"/>
      <c r="C174" s="139">
        <f>SUM(C171:C173)</f>
        <v>453.99</v>
      </c>
      <c r="D174" s="139"/>
    </row>
    <row r="175" spans="1:4" ht="18.75" x14ac:dyDescent="0.3">
      <c r="A175" s="129"/>
      <c r="B175" s="138"/>
      <c r="C175" s="139"/>
      <c r="D175" s="139"/>
    </row>
    <row r="176" spans="1:4" ht="18.75" x14ac:dyDescent="0.3">
      <c r="A176" s="129"/>
      <c r="B176" s="138"/>
      <c r="C176" s="139"/>
      <c r="D176" s="139"/>
    </row>
    <row r="177" spans="1:4" ht="18.75" x14ac:dyDescent="0.3">
      <c r="A177" s="129"/>
      <c r="B177" s="138"/>
      <c r="C177" s="139"/>
      <c r="D177" s="139"/>
    </row>
    <row r="178" spans="1:4" ht="18.75" x14ac:dyDescent="0.3">
      <c r="A178" s="129"/>
      <c r="B178" s="138"/>
      <c r="C178" s="139"/>
      <c r="D178" s="139"/>
    </row>
    <row r="179" spans="1:4" ht="56.25" x14ac:dyDescent="0.3">
      <c r="A179" s="129" t="s">
        <v>698</v>
      </c>
      <c r="B179" s="138" t="s">
        <v>699</v>
      </c>
      <c r="C179" s="139">
        <v>33.700000000000003</v>
      </c>
      <c r="D179" s="139">
        <v>33700</v>
      </c>
    </row>
    <row r="180" spans="1:4" ht="18.75" x14ac:dyDescent="0.3">
      <c r="A180" s="159"/>
      <c r="B180" s="163"/>
      <c r="C180" s="161"/>
      <c r="D180" s="161"/>
    </row>
    <row r="181" spans="1:4" ht="18.75" x14ac:dyDescent="0.3">
      <c r="A181" s="159"/>
      <c r="B181" s="163"/>
      <c r="C181" s="161"/>
      <c r="D181" s="161"/>
    </row>
    <row r="182" spans="1:4" ht="18.75" x14ac:dyDescent="0.3">
      <c r="A182" s="159"/>
      <c r="B182" s="163"/>
      <c r="C182" s="161"/>
      <c r="D182" s="161"/>
    </row>
    <row r="183" spans="1:4" ht="18.75" x14ac:dyDescent="0.3">
      <c r="A183" s="159"/>
      <c r="B183" s="163"/>
      <c r="C183" s="161"/>
      <c r="D183" s="161"/>
    </row>
    <row r="184" spans="1:4" ht="18.75" x14ac:dyDescent="0.3">
      <c r="A184" s="159"/>
      <c r="B184" s="163"/>
      <c r="C184" s="161"/>
      <c r="D184" s="161"/>
    </row>
    <row r="185" spans="1:4" ht="18.75" x14ac:dyDescent="0.3">
      <c r="A185" s="159"/>
      <c r="B185" s="163"/>
      <c r="C185" s="161"/>
      <c r="D185" s="161"/>
    </row>
    <row r="186" spans="1:4" ht="18.75" x14ac:dyDescent="0.3">
      <c r="A186" s="159"/>
      <c r="B186" s="163"/>
      <c r="C186" s="161"/>
      <c r="D186" s="161"/>
    </row>
    <row r="187" spans="1:4" ht="18.75" x14ac:dyDescent="0.3">
      <c r="A187" s="159"/>
      <c r="B187" s="163"/>
      <c r="C187" s="161"/>
      <c r="D187" s="161"/>
    </row>
    <row r="188" spans="1:4" ht="18.75" x14ac:dyDescent="0.3">
      <c r="A188" s="129" t="s">
        <v>700</v>
      </c>
      <c r="B188" s="138" t="s">
        <v>701</v>
      </c>
      <c r="C188" s="139">
        <v>212.2</v>
      </c>
      <c r="D188" s="139">
        <v>212200</v>
      </c>
    </row>
    <row r="189" spans="1:4" ht="37.5" x14ac:dyDescent="0.3">
      <c r="A189" s="129" t="s">
        <v>702</v>
      </c>
      <c r="B189" s="138" t="s">
        <v>703</v>
      </c>
      <c r="C189" s="139">
        <v>32</v>
      </c>
      <c r="D189" s="139">
        <v>32000</v>
      </c>
    </row>
    <row r="190" spans="1:4" ht="56.25" x14ac:dyDescent="0.3">
      <c r="A190" s="129" t="s">
        <v>704</v>
      </c>
      <c r="B190" s="138" t="s">
        <v>705</v>
      </c>
      <c r="C190" s="139">
        <v>202.1</v>
      </c>
      <c r="D190" s="139">
        <v>202100</v>
      </c>
    </row>
    <row r="191" spans="1:4" ht="37.5" x14ac:dyDescent="0.3">
      <c r="A191" s="110" t="s">
        <v>924</v>
      </c>
      <c r="B191" s="117" t="s">
        <v>715</v>
      </c>
      <c r="C191" s="112">
        <v>18.68</v>
      </c>
      <c r="D191" s="112">
        <v>18680.169999999998</v>
      </c>
    </row>
    <row r="192" spans="1:4" ht="37.5" x14ac:dyDescent="0.3">
      <c r="A192" s="110" t="s">
        <v>700</v>
      </c>
      <c r="B192" s="117" t="s">
        <v>715</v>
      </c>
      <c r="C192" s="112">
        <v>0.4</v>
      </c>
      <c r="D192" s="112">
        <v>397.06</v>
      </c>
    </row>
    <row r="193" spans="1:4" ht="37.5" x14ac:dyDescent="0.3">
      <c r="A193" s="110" t="s">
        <v>925</v>
      </c>
      <c r="B193" s="117" t="s">
        <v>715</v>
      </c>
      <c r="C193" s="112">
        <v>0.01</v>
      </c>
      <c r="D193" s="112">
        <v>6.38</v>
      </c>
    </row>
    <row r="194" spans="1:4" ht="18.75" x14ac:dyDescent="0.3">
      <c r="A194" s="159"/>
      <c r="B194" s="163"/>
      <c r="C194" s="161">
        <f>SUM(C188:C193)</f>
        <v>465.38999999999993</v>
      </c>
      <c r="D194" s="161"/>
    </row>
    <row r="195" spans="1:4" ht="18.75" x14ac:dyDescent="0.3">
      <c r="A195" s="159"/>
      <c r="B195" s="163"/>
      <c r="C195" s="161"/>
      <c r="D195" s="161"/>
    </row>
    <row r="196" spans="1:4" ht="18.75" x14ac:dyDescent="0.3">
      <c r="A196" s="159"/>
      <c r="B196" s="163"/>
      <c r="C196" s="161"/>
      <c r="D196" s="161"/>
    </row>
    <row r="197" spans="1:4" ht="18.75" x14ac:dyDescent="0.3">
      <c r="A197" s="159"/>
      <c r="B197" s="163"/>
      <c r="C197" s="161"/>
      <c r="D197" s="161"/>
    </row>
    <row r="198" spans="1:4" ht="18.75" x14ac:dyDescent="0.3">
      <c r="A198" s="159"/>
      <c r="B198" s="163"/>
      <c r="C198" s="161"/>
      <c r="D198" s="161"/>
    </row>
    <row r="199" spans="1:4" ht="18.75" x14ac:dyDescent="0.3">
      <c r="A199" s="156"/>
      <c r="B199" s="162"/>
      <c r="C199" s="158"/>
      <c r="D199" s="158"/>
    </row>
    <row r="200" spans="1:4" ht="18.75" x14ac:dyDescent="0.3">
      <c r="A200" s="159"/>
      <c r="B200" s="160"/>
      <c r="C200" s="161"/>
      <c r="D200" s="161"/>
    </row>
    <row r="201" spans="1:4" ht="56.25" x14ac:dyDescent="0.3">
      <c r="A201" s="129" t="s">
        <v>755</v>
      </c>
      <c r="B201" s="140" t="s">
        <v>756</v>
      </c>
      <c r="C201" s="139">
        <v>72</v>
      </c>
      <c r="D201" s="139">
        <v>72000</v>
      </c>
    </row>
    <row r="202" spans="1:4" ht="37.5" x14ac:dyDescent="0.3">
      <c r="A202" s="110" t="s">
        <v>611</v>
      </c>
      <c r="B202" s="118" t="s">
        <v>612</v>
      </c>
      <c r="C202" s="112">
        <v>109.9</v>
      </c>
      <c r="D202" s="112">
        <v>109900</v>
      </c>
    </row>
    <row r="203" spans="1:4" ht="37.5" x14ac:dyDescent="0.3">
      <c r="A203" s="110" t="s">
        <v>757</v>
      </c>
      <c r="B203" s="118" t="s">
        <v>612</v>
      </c>
      <c r="C203" s="112">
        <v>58.68</v>
      </c>
      <c r="D203" s="112">
        <v>58684.99</v>
      </c>
    </row>
    <row r="204" spans="1:4" ht="243.75" x14ac:dyDescent="0.3">
      <c r="A204" s="130" t="s">
        <v>611</v>
      </c>
      <c r="B204" s="133" t="s">
        <v>759</v>
      </c>
      <c r="C204" s="131">
        <v>1192.02</v>
      </c>
      <c r="D204" s="131">
        <v>1192019.8899999999</v>
      </c>
    </row>
    <row r="205" spans="1:4" ht="75" x14ac:dyDescent="0.3">
      <c r="A205" s="130" t="s">
        <v>760</v>
      </c>
      <c r="B205" s="133" t="s">
        <v>761</v>
      </c>
      <c r="C205" s="131">
        <v>2100</v>
      </c>
      <c r="D205" s="131">
        <v>2100000</v>
      </c>
    </row>
    <row r="206" spans="1:4" ht="56.25" x14ac:dyDescent="0.3">
      <c r="A206" s="130" t="s">
        <v>757</v>
      </c>
      <c r="B206" s="133" t="s">
        <v>762</v>
      </c>
      <c r="C206" s="131">
        <v>150</v>
      </c>
      <c r="D206" s="131">
        <v>150000</v>
      </c>
    </row>
    <row r="207" spans="1:4" ht="37.5" x14ac:dyDescent="0.3">
      <c r="A207" s="129" t="s">
        <v>611</v>
      </c>
      <c r="B207" s="141" t="s">
        <v>765</v>
      </c>
      <c r="C207" s="139">
        <v>527.36</v>
      </c>
      <c r="D207" s="139">
        <v>527356.26</v>
      </c>
    </row>
    <row r="208" spans="1:4" ht="37.5" x14ac:dyDescent="0.3">
      <c r="A208" s="129" t="s">
        <v>760</v>
      </c>
      <c r="B208" s="141" t="s">
        <v>766</v>
      </c>
      <c r="C208" s="139">
        <v>1630.7</v>
      </c>
      <c r="D208" s="139">
        <v>1630698.94</v>
      </c>
    </row>
    <row r="209" spans="1:4" ht="56.25" x14ac:dyDescent="0.3">
      <c r="A209" s="129" t="s">
        <v>757</v>
      </c>
      <c r="B209" s="141" t="s">
        <v>778</v>
      </c>
      <c r="C209" s="139">
        <v>27.12</v>
      </c>
      <c r="D209" s="139">
        <v>27122.39</v>
      </c>
    </row>
    <row r="210" spans="1:4" ht="18.75" x14ac:dyDescent="0.3">
      <c r="A210" s="159"/>
      <c r="B210" s="165"/>
      <c r="C210" s="161">
        <f>SUM(C201:C209)</f>
        <v>5867.78</v>
      </c>
      <c r="D210" s="161"/>
    </row>
    <row r="211" spans="1:4" ht="18.75" x14ac:dyDescent="0.3">
      <c r="A211" s="159"/>
      <c r="B211" s="165"/>
      <c r="C211" s="161"/>
      <c r="D211" s="161"/>
    </row>
    <row r="212" spans="1:4" ht="18.75" x14ac:dyDescent="0.3">
      <c r="A212" s="159"/>
      <c r="B212" s="165"/>
      <c r="C212" s="161"/>
      <c r="D212" s="161"/>
    </row>
    <row r="213" spans="1:4" ht="18.75" x14ac:dyDescent="0.3">
      <c r="A213" s="159"/>
      <c r="B213" s="165"/>
      <c r="C213" s="161"/>
      <c r="D213" s="161"/>
    </row>
    <row r="214" spans="1:4" ht="18.75" x14ac:dyDescent="0.3">
      <c r="A214" s="159"/>
      <c r="B214" s="165"/>
      <c r="C214" s="161"/>
      <c r="D214" s="161"/>
    </row>
    <row r="215" spans="1:4" ht="18.75" x14ac:dyDescent="0.3">
      <c r="A215" s="159"/>
      <c r="B215" s="165"/>
      <c r="C215" s="161"/>
      <c r="D215" s="161"/>
    </row>
    <row r="216" spans="1:4" ht="18.75" x14ac:dyDescent="0.3">
      <c r="A216" s="159"/>
      <c r="B216" s="160"/>
      <c r="C216" s="161"/>
      <c r="D216" s="161"/>
    </row>
    <row r="217" spans="1:4" ht="112.5" x14ac:dyDescent="0.3">
      <c r="A217" s="129" t="s">
        <v>596</v>
      </c>
      <c r="B217" s="138" t="s">
        <v>597</v>
      </c>
      <c r="C217" s="139">
        <v>416.25</v>
      </c>
      <c r="D217" s="139">
        <v>416250</v>
      </c>
    </row>
    <row r="218" spans="1:4" ht="150" x14ac:dyDescent="0.3">
      <c r="A218" s="129" t="s">
        <v>589</v>
      </c>
      <c r="B218" s="138" t="s">
        <v>590</v>
      </c>
      <c r="C218" s="139">
        <v>14.4</v>
      </c>
      <c r="D218" s="139">
        <v>14400</v>
      </c>
    </row>
    <row r="219" spans="1:4" ht="112.5" x14ac:dyDescent="0.3">
      <c r="A219" s="130" t="s">
        <v>560</v>
      </c>
      <c r="B219" s="132" t="s">
        <v>561</v>
      </c>
      <c r="C219" s="131">
        <v>500</v>
      </c>
      <c r="D219" s="131">
        <v>500000</v>
      </c>
    </row>
    <row r="220" spans="1:4" ht="37.5" x14ac:dyDescent="0.3">
      <c r="A220" s="130" t="s">
        <v>763</v>
      </c>
      <c r="B220" s="133" t="s">
        <v>764</v>
      </c>
      <c r="C220" s="131">
        <v>5.5</v>
      </c>
      <c r="D220" s="131">
        <v>5500</v>
      </c>
    </row>
    <row r="221" spans="1:4" ht="18.75" x14ac:dyDescent="0.3">
      <c r="A221" s="159"/>
      <c r="B221" s="163"/>
      <c r="C221" s="161">
        <f>SUM(C217:C220)</f>
        <v>936.15</v>
      </c>
      <c r="D221" s="161"/>
    </row>
    <row r="222" spans="1:4" ht="18.75" x14ac:dyDescent="0.3">
      <c r="A222" s="159"/>
      <c r="B222" s="163"/>
      <c r="C222" s="161"/>
      <c r="D222" s="161"/>
    </row>
    <row r="223" spans="1:4" ht="18.75" x14ac:dyDescent="0.3">
      <c r="A223" s="159"/>
      <c r="B223" s="163"/>
      <c r="C223" s="161"/>
      <c r="D223" s="161"/>
    </row>
    <row r="224" spans="1:4" ht="18.75" x14ac:dyDescent="0.3">
      <c r="A224" s="159"/>
      <c r="B224" s="163"/>
      <c r="C224" s="161"/>
      <c r="D224" s="161"/>
    </row>
    <row r="225" spans="1:4" ht="18.75" x14ac:dyDescent="0.3">
      <c r="A225" s="159"/>
      <c r="B225" s="160"/>
      <c r="C225" s="161"/>
      <c r="D225" s="161"/>
    </row>
    <row r="226" spans="1:4" ht="150" x14ac:dyDescent="0.3">
      <c r="A226" s="129" t="s">
        <v>770</v>
      </c>
      <c r="B226" s="142" t="s">
        <v>771</v>
      </c>
      <c r="C226" s="139">
        <v>500</v>
      </c>
      <c r="D226" s="139">
        <v>500000</v>
      </c>
    </row>
    <row r="227" spans="1:4" ht="18.75" x14ac:dyDescent="0.3">
      <c r="A227" s="159"/>
      <c r="B227" s="164"/>
      <c r="C227" s="161"/>
      <c r="D227" s="161"/>
    </row>
    <row r="228" spans="1:4" ht="18.75" x14ac:dyDescent="0.3">
      <c r="A228" s="159"/>
      <c r="B228" s="164"/>
      <c r="C228" s="161"/>
      <c r="D228" s="161"/>
    </row>
    <row r="229" spans="1:4" ht="18.75" x14ac:dyDescent="0.3">
      <c r="A229" s="159"/>
      <c r="B229" s="164"/>
      <c r="C229" s="161"/>
      <c r="D229" s="161"/>
    </row>
    <row r="230" spans="1:4" ht="18.75" x14ac:dyDescent="0.3">
      <c r="A230" s="159"/>
      <c r="B230" s="164"/>
      <c r="C230" s="161"/>
      <c r="D230" s="161"/>
    </row>
    <row r="231" spans="1:4" ht="18.75" x14ac:dyDescent="0.3">
      <c r="A231" s="159"/>
      <c r="B231" s="164"/>
      <c r="C231" s="161"/>
      <c r="D231" s="161"/>
    </row>
    <row r="232" spans="1:4" ht="18.75" x14ac:dyDescent="0.3">
      <c r="A232" s="159"/>
      <c r="B232" s="164"/>
      <c r="C232" s="161"/>
      <c r="D232" s="161"/>
    </row>
    <row r="233" spans="1:4" ht="18.75" x14ac:dyDescent="0.3">
      <c r="A233" s="159"/>
      <c r="B233" s="164"/>
      <c r="C233" s="161"/>
      <c r="D233" s="161"/>
    </row>
    <row r="234" spans="1:4" ht="18.75" x14ac:dyDescent="0.3">
      <c r="A234" s="159"/>
      <c r="B234" s="164"/>
      <c r="C234" s="161"/>
      <c r="D234" s="161"/>
    </row>
    <row r="238" spans="1:4" ht="75" x14ac:dyDescent="0.3">
      <c r="A238" s="129" t="s">
        <v>856</v>
      </c>
      <c r="B238" s="140" t="s">
        <v>746</v>
      </c>
      <c r="C238" s="139">
        <v>140.16999999999999</v>
      </c>
      <c r="D238" s="139">
        <v>140165.26</v>
      </c>
    </row>
    <row r="239" spans="1:4" ht="18.75" x14ac:dyDescent="0.3">
      <c r="A239" s="159"/>
      <c r="B239" s="160"/>
      <c r="C239" s="161"/>
      <c r="D239" s="161"/>
    </row>
    <row r="240" spans="1:4" ht="18.75" x14ac:dyDescent="0.3">
      <c r="A240" s="159"/>
      <c r="B240" s="160"/>
      <c r="C240" s="161"/>
      <c r="D240" s="161"/>
    </row>
    <row r="241" spans="1:4" ht="18.75" x14ac:dyDescent="0.3">
      <c r="A241" s="159"/>
      <c r="B241" s="160"/>
      <c r="C241" s="161"/>
      <c r="D241" s="161"/>
    </row>
    <row r="242" spans="1:4" ht="37.5" x14ac:dyDescent="0.3">
      <c r="A242" s="130" t="s">
        <v>772</v>
      </c>
      <c r="B242" s="136" t="s">
        <v>773</v>
      </c>
      <c r="C242" s="131">
        <v>129.69999999999999</v>
      </c>
      <c r="D242" s="131">
        <v>129700</v>
      </c>
    </row>
    <row r="243" spans="1:4" ht="18.75" x14ac:dyDescent="0.3">
      <c r="A243" s="159"/>
      <c r="B243" s="160"/>
      <c r="C243" s="161"/>
      <c r="D243" s="161"/>
    </row>
    <row r="246" spans="1:4" ht="18.75" x14ac:dyDescent="0.3">
      <c r="A246" s="125" t="s">
        <v>615</v>
      </c>
      <c r="B246" s="109" t="s">
        <v>616</v>
      </c>
      <c r="C246" s="112">
        <v>237.49</v>
      </c>
      <c r="D246" s="112">
        <v>237488.05</v>
      </c>
    </row>
    <row r="247" spans="1:4" ht="75" x14ac:dyDescent="0.3">
      <c r="A247" s="130" t="s">
        <v>615</v>
      </c>
      <c r="B247" s="134" t="s">
        <v>654</v>
      </c>
      <c r="C247" s="131">
        <v>304</v>
      </c>
      <c r="D247" s="131">
        <v>304000</v>
      </c>
    </row>
    <row r="248" spans="1:4" ht="56.25" x14ac:dyDescent="0.3">
      <c r="A248" s="129" t="s">
        <v>615</v>
      </c>
      <c r="B248" s="140" t="s">
        <v>655</v>
      </c>
      <c r="C248" s="139">
        <v>240.75</v>
      </c>
      <c r="D248" s="139">
        <v>240754.81</v>
      </c>
    </row>
    <row r="249" spans="1:4" ht="37.5" x14ac:dyDescent="0.3">
      <c r="A249" s="129" t="s">
        <v>615</v>
      </c>
      <c r="B249" s="140" t="s">
        <v>656</v>
      </c>
      <c r="C249" s="139">
        <v>8905.33</v>
      </c>
      <c r="D249" s="139">
        <v>8905333.0999999996</v>
      </c>
    </row>
    <row r="250" spans="1:4" ht="75" x14ac:dyDescent="0.3">
      <c r="A250" s="130" t="s">
        <v>604</v>
      </c>
      <c r="B250" s="132" t="s">
        <v>605</v>
      </c>
      <c r="C250" s="131">
        <v>1272.8900000000001</v>
      </c>
      <c r="D250" s="131">
        <v>1272888.24</v>
      </c>
    </row>
    <row r="251" spans="1:4" ht="37.5" x14ac:dyDescent="0.3">
      <c r="A251" s="130" t="s">
        <v>557</v>
      </c>
      <c r="B251" s="132" t="s">
        <v>845</v>
      </c>
      <c r="C251" s="131">
        <v>197.81</v>
      </c>
      <c r="D251" s="131">
        <v>197812.11</v>
      </c>
    </row>
    <row r="252" spans="1:4" ht="18.75" x14ac:dyDescent="0.3">
      <c r="A252" s="129" t="s">
        <v>557</v>
      </c>
      <c r="B252" s="138" t="s">
        <v>591</v>
      </c>
      <c r="C252" s="139">
        <v>2814</v>
      </c>
      <c r="D252" s="139">
        <v>2813998.6</v>
      </c>
    </row>
    <row r="253" spans="1:4" ht="131.25" x14ac:dyDescent="0.3">
      <c r="A253" s="129" t="s">
        <v>592</v>
      </c>
      <c r="B253" s="138" t="s">
        <v>593</v>
      </c>
      <c r="C253" s="139">
        <v>2325.87</v>
      </c>
      <c r="D253" s="139">
        <v>2325874.13</v>
      </c>
    </row>
    <row r="254" spans="1:4" x14ac:dyDescent="0.25">
      <c r="C254" s="155">
        <f>SUM(C246:C253)</f>
        <v>16298.14</v>
      </c>
    </row>
    <row r="259" spans="3:3" x14ac:dyDescent="0.25">
      <c r="C259" s="155">
        <f>C3+C9+C39+C48+C51+C70+C82+C89+C94+C122+C133+C142+C160+C174+C179+C194+C210+C221+C226+C238+C242+C254</f>
        <v>128262.35999999999</v>
      </c>
    </row>
  </sheetData>
  <pageMargins left="0.70866141732283472" right="0.70866141732283472" top="0.74803149606299213" bottom="0.74803149606299213" header="0.31496062992125984" footer="0.31496062992125984"/>
  <pageSetup paperSize="9" scale="7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поясн</vt:lpstr>
      <vt:lpstr>Лист1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2023-05-18T14:03:16Z</dcterms:modified>
</cp:coreProperties>
</file>