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10'!$A$9:$J$559</definedName>
    <definedName name="_xlnm.Print_Titles" localSheetId="0">'Приложение 10'!$9:$9</definedName>
    <definedName name="_xlnm.Print_Area" localSheetId="0">'Приложение 10'!$A$1:$L$558</definedName>
  </definedNames>
  <calcPr calcId="124519"/>
</workbook>
</file>

<file path=xl/calcChain.xml><?xml version="1.0" encoding="utf-8"?>
<calcChain xmlns="http://schemas.openxmlformats.org/spreadsheetml/2006/main">
  <c r="K551" i="8"/>
  <c r="J551"/>
  <c r="L555"/>
  <c r="L554"/>
  <c r="K554"/>
  <c r="J554"/>
  <c r="D554"/>
  <c r="K291"/>
  <c r="J291"/>
  <c r="D291"/>
  <c r="L310"/>
  <c r="L309"/>
  <c r="K309"/>
  <c r="J309"/>
  <c r="D309"/>
  <c r="L417"/>
  <c r="L416"/>
  <c r="K367"/>
  <c r="J367"/>
  <c r="D367"/>
  <c r="L375"/>
  <c r="L374"/>
  <c r="K374"/>
  <c r="J374"/>
  <c r="D374"/>
  <c r="L332"/>
  <c r="K233"/>
  <c r="J233"/>
  <c r="K231"/>
  <c r="J231"/>
  <c r="D231"/>
  <c r="L232"/>
  <c r="L202"/>
  <c r="D154"/>
  <c r="K176"/>
  <c r="J176"/>
  <c r="D176"/>
  <c r="L178"/>
  <c r="L177"/>
  <c r="L176"/>
  <c r="J125"/>
  <c r="K125"/>
  <c r="J359"/>
  <c r="L481"/>
  <c r="K480"/>
  <c r="J480"/>
  <c r="K486"/>
  <c r="J486"/>
  <c r="L305"/>
  <c r="L303"/>
  <c r="K304"/>
  <c r="J304"/>
  <c r="K302"/>
  <c r="J302"/>
  <c r="K301"/>
  <c r="J301"/>
  <c r="L281"/>
  <c r="K280"/>
  <c r="J280"/>
  <c r="K279"/>
  <c r="J279"/>
  <c r="D280"/>
  <c r="D279" s="1"/>
  <c r="L123"/>
  <c r="K122"/>
  <c r="J122"/>
  <c r="D122"/>
  <c r="L121"/>
  <c r="K120"/>
  <c r="J120"/>
  <c r="D120"/>
  <c r="K476"/>
  <c r="J476"/>
  <c r="L553"/>
  <c r="K552"/>
  <c r="J552"/>
  <c r="D551"/>
  <c r="D552"/>
  <c r="K40"/>
  <c r="J40"/>
  <c r="L43"/>
  <c r="L41"/>
  <c r="K42"/>
  <c r="J42"/>
  <c r="J117"/>
  <c r="L48"/>
  <c r="K102"/>
  <c r="J102"/>
  <c r="K101"/>
  <c r="J101"/>
  <c r="K99"/>
  <c r="K98" s="1"/>
  <c r="J99"/>
  <c r="L103"/>
  <c r="L100"/>
  <c r="L95"/>
  <c r="K96"/>
  <c r="J96"/>
  <c r="K94"/>
  <c r="J94"/>
  <c r="K92"/>
  <c r="J92"/>
  <c r="K91"/>
  <c r="J91"/>
  <c r="L90"/>
  <c r="L89"/>
  <c r="K88"/>
  <c r="J88"/>
  <c r="L87"/>
  <c r="L85"/>
  <c r="L84"/>
  <c r="L83"/>
  <c r="K86"/>
  <c r="J86"/>
  <c r="K82"/>
  <c r="J82"/>
  <c r="K81"/>
  <c r="J81"/>
  <c r="L229"/>
  <c r="L228"/>
  <c r="L227"/>
  <c r="K226"/>
  <c r="K225" s="1"/>
  <c r="J226"/>
  <c r="J225"/>
  <c r="L224"/>
  <c r="K223"/>
  <c r="J223"/>
  <c r="L213"/>
  <c r="L212"/>
  <c r="K211"/>
  <c r="J211"/>
  <c r="L200"/>
  <c r="L199"/>
  <c r="K198"/>
  <c r="J198"/>
  <c r="L197"/>
  <c r="L216"/>
  <c r="L215"/>
  <c r="K214"/>
  <c r="J214"/>
  <c r="L210"/>
  <c r="L209"/>
  <c r="L489"/>
  <c r="K488"/>
  <c r="J488"/>
  <c r="D488"/>
  <c r="L222"/>
  <c r="K221"/>
  <c r="J221"/>
  <c r="K220"/>
  <c r="K208"/>
  <c r="J208"/>
  <c r="L219"/>
  <c r="L218"/>
  <c r="K217"/>
  <c r="J217"/>
  <c r="L207"/>
  <c r="L206"/>
  <c r="K205"/>
  <c r="J205"/>
  <c r="L204"/>
  <c r="L203"/>
  <c r="K201"/>
  <c r="J201"/>
  <c r="K195"/>
  <c r="J195"/>
  <c r="L193"/>
  <c r="L157"/>
  <c r="L156"/>
  <c r="K155"/>
  <c r="J155"/>
  <c r="L164"/>
  <c r="L163"/>
  <c r="K162"/>
  <c r="J162"/>
  <c r="K191"/>
  <c r="J191"/>
  <c r="L190"/>
  <c r="L189"/>
  <c r="K188"/>
  <c r="J188"/>
  <c r="L187"/>
  <c r="L186"/>
  <c r="K185"/>
  <c r="J185"/>
  <c r="L184"/>
  <c r="L183"/>
  <c r="K182"/>
  <c r="J182"/>
  <c r="L170"/>
  <c r="L169"/>
  <c r="K168"/>
  <c r="J168"/>
  <c r="L167"/>
  <c r="L166"/>
  <c r="K165"/>
  <c r="J165"/>
  <c r="L181"/>
  <c r="L180"/>
  <c r="K179"/>
  <c r="J179"/>
  <c r="L175"/>
  <c r="L174"/>
  <c r="K173"/>
  <c r="J173"/>
  <c r="K171"/>
  <c r="J171"/>
  <c r="L172"/>
  <c r="L160"/>
  <c r="K158"/>
  <c r="J158"/>
  <c r="J154" s="1"/>
  <c r="L161"/>
  <c r="L535"/>
  <c r="K534"/>
  <c r="L534" s="1"/>
  <c r="J534"/>
  <c r="K258"/>
  <c r="J258"/>
  <c r="K257"/>
  <c r="J257"/>
  <c r="D258"/>
  <c r="D257" s="1"/>
  <c r="L259"/>
  <c r="K513"/>
  <c r="J513"/>
  <c r="K512"/>
  <c r="J512"/>
  <c r="L514"/>
  <c r="K277"/>
  <c r="J277"/>
  <c r="L278"/>
  <c r="L276"/>
  <c r="K275"/>
  <c r="J275"/>
  <c r="K272"/>
  <c r="J272"/>
  <c r="K271"/>
  <c r="J271"/>
  <c r="K265"/>
  <c r="J265"/>
  <c r="L270"/>
  <c r="L269"/>
  <c r="L266"/>
  <c r="K267"/>
  <c r="J267"/>
  <c r="L264"/>
  <c r="L263"/>
  <c r="L262"/>
  <c r="K261"/>
  <c r="J261"/>
  <c r="K249"/>
  <c r="J249"/>
  <c r="L254"/>
  <c r="K253"/>
  <c r="J253"/>
  <c r="D253"/>
  <c r="L252"/>
  <c r="K251"/>
  <c r="J251"/>
  <c r="L245"/>
  <c r="L243"/>
  <c r="L256"/>
  <c r="K255"/>
  <c r="J255"/>
  <c r="K247"/>
  <c r="J247"/>
  <c r="K246"/>
  <c r="J246"/>
  <c r="K244"/>
  <c r="J244"/>
  <c r="K242"/>
  <c r="J242"/>
  <c r="L231"/>
  <c r="K230"/>
  <c r="J230"/>
  <c r="D230"/>
  <c r="L240"/>
  <c r="K239"/>
  <c r="J239"/>
  <c r="L238"/>
  <c r="K237"/>
  <c r="J237"/>
  <c r="K328"/>
  <c r="J328"/>
  <c r="L65"/>
  <c r="K64"/>
  <c r="J64"/>
  <c r="K63"/>
  <c r="J63"/>
  <c r="J62" s="1"/>
  <c r="K62"/>
  <c r="L407"/>
  <c r="L406"/>
  <c r="L405"/>
  <c r="K404"/>
  <c r="J404"/>
  <c r="L403"/>
  <c r="K402"/>
  <c r="J402"/>
  <c r="L400"/>
  <c r="L399"/>
  <c r="L401"/>
  <c r="K398"/>
  <c r="J398"/>
  <c r="K392"/>
  <c r="J392"/>
  <c r="L395"/>
  <c r="L394"/>
  <c r="L393"/>
  <c r="L391"/>
  <c r="K389"/>
  <c r="J389"/>
  <c r="L387"/>
  <c r="L386"/>
  <c r="L385"/>
  <c r="K384"/>
  <c r="J384"/>
  <c r="J383" s="1"/>
  <c r="K383"/>
  <c r="L382"/>
  <c r="L381"/>
  <c r="L380"/>
  <c r="K379"/>
  <c r="K376" s="1"/>
  <c r="J379"/>
  <c r="K377"/>
  <c r="J377"/>
  <c r="J376"/>
  <c r="L378"/>
  <c r="L373"/>
  <c r="K372"/>
  <c r="J372"/>
  <c r="L371"/>
  <c r="L370"/>
  <c r="L369"/>
  <c r="K368"/>
  <c r="J368"/>
  <c r="L348"/>
  <c r="L366"/>
  <c r="K365"/>
  <c r="J365"/>
  <c r="J364" s="1"/>
  <c r="K364"/>
  <c r="L363"/>
  <c r="K362"/>
  <c r="J362"/>
  <c r="D362"/>
  <c r="L361"/>
  <c r="L360"/>
  <c r="K359"/>
  <c r="D359"/>
  <c r="L357"/>
  <c r="K356"/>
  <c r="J356"/>
  <c r="L355"/>
  <c r="L354"/>
  <c r="K353"/>
  <c r="J353"/>
  <c r="L352"/>
  <c r="L351"/>
  <c r="L350"/>
  <c r="K349"/>
  <c r="J349"/>
  <c r="L346"/>
  <c r="K347"/>
  <c r="J347"/>
  <c r="K345"/>
  <c r="J345"/>
  <c r="L344"/>
  <c r="L343"/>
  <c r="L342"/>
  <c r="K341"/>
  <c r="J341"/>
  <c r="L474"/>
  <c r="K473"/>
  <c r="J473"/>
  <c r="D473"/>
  <c r="L330"/>
  <c r="L329"/>
  <c r="K338"/>
  <c r="J338"/>
  <c r="L339"/>
  <c r="L337"/>
  <c r="L336"/>
  <c r="K335"/>
  <c r="J335"/>
  <c r="L334"/>
  <c r="L333"/>
  <c r="K331"/>
  <c r="J331"/>
  <c r="L327"/>
  <c r="L326"/>
  <c r="L325"/>
  <c r="K324"/>
  <c r="J324"/>
  <c r="K502"/>
  <c r="J502"/>
  <c r="L485"/>
  <c r="L484"/>
  <c r="L483"/>
  <c r="K482"/>
  <c r="J482"/>
  <c r="L428"/>
  <c r="K427"/>
  <c r="J427"/>
  <c r="L426"/>
  <c r="L425"/>
  <c r="L424"/>
  <c r="K423"/>
  <c r="J423"/>
  <c r="L27"/>
  <c r="K26"/>
  <c r="J26"/>
  <c r="L25"/>
  <c r="L24"/>
  <c r="L23"/>
  <c r="K22"/>
  <c r="J22"/>
  <c r="L20"/>
  <c r="K19"/>
  <c r="K18" s="1"/>
  <c r="J19"/>
  <c r="J18"/>
  <c r="L17"/>
  <c r="K16"/>
  <c r="J16"/>
  <c r="K15"/>
  <c r="J15"/>
  <c r="L300"/>
  <c r="L299"/>
  <c r="L298"/>
  <c r="K297"/>
  <c r="J297"/>
  <c r="L296"/>
  <c r="L295"/>
  <c r="L294"/>
  <c r="K293"/>
  <c r="K292" s="1"/>
  <c r="J293"/>
  <c r="J292" s="1"/>
  <c r="K409"/>
  <c r="J409"/>
  <c r="K411"/>
  <c r="J411"/>
  <c r="D411"/>
  <c r="K144"/>
  <c r="J144"/>
  <c r="K143"/>
  <c r="J143"/>
  <c r="L511"/>
  <c r="K510"/>
  <c r="J510"/>
  <c r="K509"/>
  <c r="J509"/>
  <c r="L308"/>
  <c r="K307"/>
  <c r="K306" s="1"/>
  <c r="J307"/>
  <c r="J306"/>
  <c r="K416"/>
  <c r="J416"/>
  <c r="K419"/>
  <c r="J419"/>
  <c r="K418"/>
  <c r="J418"/>
  <c r="D419"/>
  <c r="D418" s="1"/>
  <c r="L420"/>
  <c r="L152"/>
  <c r="L151"/>
  <c r="L150"/>
  <c r="L149"/>
  <c r="L145"/>
  <c r="K148"/>
  <c r="J148"/>
  <c r="J147" s="1"/>
  <c r="J146" s="1"/>
  <c r="K147"/>
  <c r="K146" s="1"/>
  <c r="D148"/>
  <c r="L142"/>
  <c r="L137"/>
  <c r="L134"/>
  <c r="L132"/>
  <c r="L129"/>
  <c r="L126"/>
  <c r="K113"/>
  <c r="J113"/>
  <c r="D113"/>
  <c r="K141"/>
  <c r="K140" s="1"/>
  <c r="K139" s="1"/>
  <c r="J141"/>
  <c r="J140" s="1"/>
  <c r="J139" s="1"/>
  <c r="K136"/>
  <c r="K135" s="1"/>
  <c r="J136"/>
  <c r="J135" s="1"/>
  <c r="K133"/>
  <c r="J133"/>
  <c r="K131"/>
  <c r="J131"/>
  <c r="K128"/>
  <c r="K127" s="1"/>
  <c r="J128"/>
  <c r="J127" s="1"/>
  <c r="K124"/>
  <c r="J124"/>
  <c r="K117"/>
  <c r="L119"/>
  <c r="L116"/>
  <c r="K115"/>
  <c r="J115"/>
  <c r="K549"/>
  <c r="J549"/>
  <c r="K548"/>
  <c r="K547" s="1"/>
  <c r="J548"/>
  <c r="D549"/>
  <c r="D548" s="1"/>
  <c r="D547" s="1"/>
  <c r="L550"/>
  <c r="L528"/>
  <c r="K527"/>
  <c r="J527"/>
  <c r="D527"/>
  <c r="K525"/>
  <c r="K524" s="1"/>
  <c r="J525"/>
  <c r="D525"/>
  <c r="D524" s="1"/>
  <c r="L526"/>
  <c r="L531"/>
  <c r="K530"/>
  <c r="J530"/>
  <c r="L523"/>
  <c r="K522"/>
  <c r="J522"/>
  <c r="L521"/>
  <c r="K520"/>
  <c r="J520"/>
  <c r="L518"/>
  <c r="K517"/>
  <c r="K516" s="1"/>
  <c r="J517"/>
  <c r="J516" s="1"/>
  <c r="L285"/>
  <c r="L79"/>
  <c r="K78"/>
  <c r="J78"/>
  <c r="K77"/>
  <c r="J77"/>
  <c r="L76"/>
  <c r="K75"/>
  <c r="J75"/>
  <c r="J74" s="1"/>
  <c r="K74"/>
  <c r="L72"/>
  <c r="K71"/>
  <c r="J71"/>
  <c r="K70"/>
  <c r="J70"/>
  <c r="K69"/>
  <c r="J69"/>
  <c r="L61"/>
  <c r="K60"/>
  <c r="K59" s="1"/>
  <c r="J60"/>
  <c r="J59" s="1"/>
  <c r="L54"/>
  <c r="L52"/>
  <c r="L58"/>
  <c r="K57"/>
  <c r="J57"/>
  <c r="K53"/>
  <c r="J53"/>
  <c r="K51"/>
  <c r="J51"/>
  <c r="K47"/>
  <c r="K46" s="1"/>
  <c r="K45" s="1"/>
  <c r="J47"/>
  <c r="J46"/>
  <c r="J45" s="1"/>
  <c r="K37"/>
  <c r="J37"/>
  <c r="L38"/>
  <c r="L36"/>
  <c r="K35"/>
  <c r="J35"/>
  <c r="K34"/>
  <c r="L32"/>
  <c r="L31"/>
  <c r="L33"/>
  <c r="K30"/>
  <c r="K29" s="1"/>
  <c r="J30"/>
  <c r="J29" s="1"/>
  <c r="K537"/>
  <c r="J537"/>
  <c r="K536"/>
  <c r="J536"/>
  <c r="L541"/>
  <c r="L538"/>
  <c r="K540"/>
  <c r="K539" s="1"/>
  <c r="J540"/>
  <c r="L545"/>
  <c r="L544"/>
  <c r="L546"/>
  <c r="K543"/>
  <c r="J543"/>
  <c r="J542" s="1"/>
  <c r="K542"/>
  <c r="L108"/>
  <c r="L107"/>
  <c r="L109"/>
  <c r="K106"/>
  <c r="K105" s="1"/>
  <c r="K104" s="1"/>
  <c r="J106"/>
  <c r="J105" s="1"/>
  <c r="J104" s="1"/>
  <c r="K490"/>
  <c r="J490"/>
  <c r="K492"/>
  <c r="J492"/>
  <c r="L508"/>
  <c r="K507"/>
  <c r="J507"/>
  <c r="L495"/>
  <c r="L493"/>
  <c r="L491"/>
  <c r="L487"/>
  <c r="L486"/>
  <c r="L496"/>
  <c r="K494"/>
  <c r="J494"/>
  <c r="L477"/>
  <c r="L476"/>
  <c r="L479"/>
  <c r="K478"/>
  <c r="J478"/>
  <c r="L505"/>
  <c r="L503"/>
  <c r="L506"/>
  <c r="K504"/>
  <c r="J504"/>
  <c r="L472"/>
  <c r="K471"/>
  <c r="J471"/>
  <c r="L469"/>
  <c r="K468"/>
  <c r="K467" s="1"/>
  <c r="J468"/>
  <c r="J467" s="1"/>
  <c r="L414"/>
  <c r="L412"/>
  <c r="L410"/>
  <c r="L415"/>
  <c r="K413"/>
  <c r="J413"/>
  <c r="L321"/>
  <c r="L320"/>
  <c r="K319"/>
  <c r="J319"/>
  <c r="L318"/>
  <c r="K317"/>
  <c r="J317"/>
  <c r="L315"/>
  <c r="L314"/>
  <c r="L316"/>
  <c r="K313"/>
  <c r="J313"/>
  <c r="L288"/>
  <c r="L290"/>
  <c r="K289"/>
  <c r="J289"/>
  <c r="K287"/>
  <c r="J287"/>
  <c r="K284"/>
  <c r="J284"/>
  <c r="J283" s="1"/>
  <c r="L466"/>
  <c r="K465"/>
  <c r="J465"/>
  <c r="L464"/>
  <c r="K462"/>
  <c r="J462"/>
  <c r="L463"/>
  <c r="L461"/>
  <c r="K460"/>
  <c r="J460"/>
  <c r="L459"/>
  <c r="L458"/>
  <c r="L457"/>
  <c r="K456"/>
  <c r="J456"/>
  <c r="K453"/>
  <c r="J453"/>
  <c r="L454"/>
  <c r="L452"/>
  <c r="K451"/>
  <c r="J451"/>
  <c r="L448"/>
  <c r="L446"/>
  <c r="K444"/>
  <c r="J444"/>
  <c r="L445"/>
  <c r="L442"/>
  <c r="K441"/>
  <c r="J441"/>
  <c r="L440"/>
  <c r="J529" l="1"/>
  <c r="K529"/>
  <c r="J340"/>
  <c r="J322" s="1"/>
  <c r="K154"/>
  <c r="L302"/>
  <c r="K286"/>
  <c r="L328"/>
  <c r="L258"/>
  <c r="L195"/>
  <c r="L201"/>
  <c r="L217"/>
  <c r="L211"/>
  <c r="L225"/>
  <c r="L40"/>
  <c r="L301"/>
  <c r="L304"/>
  <c r="L191"/>
  <c r="L185"/>
  <c r="L179"/>
  <c r="L171"/>
  <c r="L168"/>
  <c r="L162"/>
  <c r="J39"/>
  <c r="L104"/>
  <c r="J547"/>
  <c r="L547" s="1"/>
  <c r="L551"/>
  <c r="L552"/>
  <c r="J524"/>
  <c r="L513"/>
  <c r="L488"/>
  <c r="L480"/>
  <c r="K470"/>
  <c r="K340"/>
  <c r="K322" s="1"/>
  <c r="L279"/>
  <c r="L280"/>
  <c r="L261"/>
  <c r="K112"/>
  <c r="K111" s="1"/>
  <c r="L45"/>
  <c r="L46"/>
  <c r="L47"/>
  <c r="L51"/>
  <c r="K50"/>
  <c r="K49" s="1"/>
  <c r="J112"/>
  <c r="J111" s="1"/>
  <c r="J408"/>
  <c r="J260"/>
  <c r="L267"/>
  <c r="L265"/>
  <c r="L277"/>
  <c r="L257"/>
  <c r="L158"/>
  <c r="L173"/>
  <c r="L165"/>
  <c r="L182"/>
  <c r="L188"/>
  <c r="L155"/>
  <c r="L205"/>
  <c r="L208"/>
  <c r="L221"/>
  <c r="L214"/>
  <c r="L198"/>
  <c r="L226"/>
  <c r="K80"/>
  <c r="K39"/>
  <c r="L120"/>
  <c r="J475"/>
  <c r="L42"/>
  <c r="L39"/>
  <c r="K130"/>
  <c r="J130"/>
  <c r="L122"/>
  <c r="K274"/>
  <c r="L275"/>
  <c r="J274"/>
  <c r="L274" s="1"/>
  <c r="L512"/>
  <c r="K194"/>
  <c r="L86"/>
  <c r="L99"/>
  <c r="L101"/>
  <c r="L102"/>
  <c r="J98"/>
  <c r="L98" s="1"/>
  <c r="J50"/>
  <c r="J49" s="1"/>
  <c r="L49" s="1"/>
  <c r="K260"/>
  <c r="J220"/>
  <c r="L223"/>
  <c r="L91"/>
  <c r="L94"/>
  <c r="L88"/>
  <c r="L82"/>
  <c r="L81"/>
  <c r="K475"/>
  <c r="L220"/>
  <c r="J194"/>
  <c r="K397"/>
  <c r="L509"/>
  <c r="L411"/>
  <c r="L409"/>
  <c r="L502"/>
  <c r="L392"/>
  <c r="K236"/>
  <c r="J470"/>
  <c r="L338"/>
  <c r="L349"/>
  <c r="L356"/>
  <c r="D358"/>
  <c r="K358"/>
  <c r="L364"/>
  <c r="L365"/>
  <c r="K388"/>
  <c r="J388"/>
  <c r="L398"/>
  <c r="L404"/>
  <c r="L144"/>
  <c r="L368"/>
  <c r="L237"/>
  <c r="J236"/>
  <c r="L230"/>
  <c r="K241"/>
  <c r="L255"/>
  <c r="L251"/>
  <c r="L465"/>
  <c r="J73"/>
  <c r="L525"/>
  <c r="L419"/>
  <c r="L15"/>
  <c r="L16"/>
  <c r="L18"/>
  <c r="L482"/>
  <c r="K323"/>
  <c r="L335"/>
  <c r="L341"/>
  <c r="L353"/>
  <c r="J358"/>
  <c r="L358" s="1"/>
  <c r="L362"/>
  <c r="L376"/>
  <c r="L377"/>
  <c r="L379"/>
  <c r="L383"/>
  <c r="L384"/>
  <c r="L389"/>
  <c r="L402"/>
  <c r="L62"/>
  <c r="L63"/>
  <c r="L64"/>
  <c r="L239"/>
  <c r="L242"/>
  <c r="L244"/>
  <c r="L253"/>
  <c r="J241"/>
  <c r="K450"/>
  <c r="L441"/>
  <c r="L297"/>
  <c r="L19"/>
  <c r="L427"/>
  <c r="L359"/>
  <c r="J397"/>
  <c r="L473"/>
  <c r="L372"/>
  <c r="L347"/>
  <c r="L345"/>
  <c r="K408"/>
  <c r="K56"/>
  <c r="K55" s="1"/>
  <c r="K44" s="1"/>
  <c r="L147"/>
  <c r="L307"/>
  <c r="K21"/>
  <c r="K14" s="1"/>
  <c r="K422"/>
  <c r="K421" s="1"/>
  <c r="J422"/>
  <c r="J421" s="1"/>
  <c r="J323"/>
  <c r="L331"/>
  <c r="L324"/>
  <c r="L423"/>
  <c r="L490"/>
  <c r="L26"/>
  <c r="J21"/>
  <c r="L22"/>
  <c r="L524"/>
  <c r="L284"/>
  <c r="K312"/>
  <c r="K311" s="1"/>
  <c r="L319"/>
  <c r="L504"/>
  <c r="L494"/>
  <c r="L492"/>
  <c r="L105"/>
  <c r="L106"/>
  <c r="L542"/>
  <c r="L543"/>
  <c r="L57"/>
  <c r="L59"/>
  <c r="J56"/>
  <c r="J55" s="1"/>
  <c r="J44" s="1"/>
  <c r="L74"/>
  <c r="L75"/>
  <c r="L77"/>
  <c r="L530"/>
  <c r="L527"/>
  <c r="L548"/>
  <c r="L549"/>
  <c r="L124"/>
  <c r="L125"/>
  <c r="L127"/>
  <c r="L128"/>
  <c r="L131"/>
  <c r="L133"/>
  <c r="L136"/>
  <c r="L146"/>
  <c r="L148"/>
  <c r="L418"/>
  <c r="L306"/>
  <c r="L143"/>
  <c r="L292"/>
  <c r="L293"/>
  <c r="K283"/>
  <c r="K282" s="1"/>
  <c r="L444"/>
  <c r="J443"/>
  <c r="L287"/>
  <c r="L289"/>
  <c r="L313"/>
  <c r="L317"/>
  <c r="L413"/>
  <c r="L467"/>
  <c r="L471"/>
  <c r="L478"/>
  <c r="L540"/>
  <c r="L536"/>
  <c r="L537"/>
  <c r="L29"/>
  <c r="K28"/>
  <c r="L35"/>
  <c r="L53"/>
  <c r="L60"/>
  <c r="L78"/>
  <c r="L516"/>
  <c r="L517"/>
  <c r="L520"/>
  <c r="L529"/>
  <c r="L117"/>
  <c r="L135"/>
  <c r="L139"/>
  <c r="L140"/>
  <c r="L141"/>
  <c r="J34"/>
  <c r="J28" s="1"/>
  <c r="L510"/>
  <c r="J539"/>
  <c r="L539" s="1"/>
  <c r="L115"/>
  <c r="L447"/>
  <c r="K443"/>
  <c r="J450"/>
  <c r="L462"/>
  <c r="L470"/>
  <c r="L37"/>
  <c r="L69"/>
  <c r="L70"/>
  <c r="L71"/>
  <c r="K73"/>
  <c r="K519"/>
  <c r="K515" s="1"/>
  <c r="L468"/>
  <c r="L30"/>
  <c r="J519"/>
  <c r="J515" s="1"/>
  <c r="L522"/>
  <c r="L507"/>
  <c r="J312"/>
  <c r="J286"/>
  <c r="L286" s="1"/>
  <c r="K455"/>
  <c r="L460"/>
  <c r="J455"/>
  <c r="L456"/>
  <c r="L453"/>
  <c r="L451"/>
  <c r="L194" l="1"/>
  <c r="K110"/>
  <c r="L397"/>
  <c r="L388"/>
  <c r="K68"/>
  <c r="K449"/>
  <c r="K153"/>
  <c r="J110"/>
  <c r="L110" s="1"/>
  <c r="L44"/>
  <c r="L367"/>
  <c r="K235"/>
  <c r="L154"/>
  <c r="L50"/>
  <c r="J153"/>
  <c r="J235"/>
  <c r="L235" s="1"/>
  <c r="L130"/>
  <c r="L28"/>
  <c r="L260"/>
  <c r="L323"/>
  <c r="L291"/>
  <c r="L236"/>
  <c r="J80"/>
  <c r="L80" s="1"/>
  <c r="L475"/>
  <c r="L519"/>
  <c r="L455"/>
  <c r="L340"/>
  <c r="L283"/>
  <c r="J449"/>
  <c r="L450"/>
  <c r="L34"/>
  <c r="L21"/>
  <c r="L422"/>
  <c r="L55"/>
  <c r="L421"/>
  <c r="L241"/>
  <c r="J14"/>
  <c r="L14" s="1"/>
  <c r="L408"/>
  <c r="L515"/>
  <c r="L443"/>
  <c r="L112"/>
  <c r="L56"/>
  <c r="L111"/>
  <c r="J282"/>
  <c r="L282" s="1"/>
  <c r="L73"/>
  <c r="J311"/>
  <c r="L311" s="1"/>
  <c r="L312"/>
  <c r="L153" l="1"/>
  <c r="J68"/>
  <c r="L68" s="1"/>
  <c r="L449"/>
  <c r="L322"/>
  <c r="L439"/>
  <c r="L438"/>
  <c r="K437"/>
  <c r="K436" s="1"/>
  <c r="J437"/>
  <c r="J436" s="1"/>
  <c r="K434"/>
  <c r="J434"/>
  <c r="L435"/>
  <c r="L433"/>
  <c r="K432"/>
  <c r="J432"/>
  <c r="J431" s="1"/>
  <c r="L13"/>
  <c r="K12"/>
  <c r="J12"/>
  <c r="J11" s="1"/>
  <c r="J10" s="1"/>
  <c r="L12" l="1"/>
  <c r="K11"/>
  <c r="L11" s="1"/>
  <c r="L432"/>
  <c r="K431"/>
  <c r="L431" s="1"/>
  <c r="L434"/>
  <c r="J430"/>
  <c r="J556" s="1"/>
  <c r="L437"/>
  <c r="L436"/>
  <c r="D302"/>
  <c r="K430" l="1"/>
  <c r="K10"/>
  <c r="L430"/>
  <c r="L10"/>
  <c r="D141"/>
  <c r="D140" s="1"/>
  <c r="D53"/>
  <c r="D51"/>
  <c r="D347"/>
  <c r="D221"/>
  <c r="D480"/>
  <c r="D42"/>
  <c r="D40"/>
  <c r="K556" l="1"/>
  <c r="L556" s="1"/>
  <c r="D50"/>
  <c r="D39"/>
  <c r="D490"/>
  <c r="D517" l="1"/>
  <c r="D516" s="1"/>
  <c r="D522"/>
  <c r="D520"/>
  <c r="D307"/>
  <c r="D306" s="1"/>
  <c r="D492"/>
  <c r="D471"/>
  <c r="D470" s="1"/>
  <c r="D304"/>
  <c r="D301" s="1"/>
  <c r="D519" l="1"/>
  <c r="D515" s="1"/>
  <c r="D272" l="1"/>
  <c r="D271" s="1"/>
  <c r="D267"/>
  <c r="D64"/>
  <c r="D404" l="1"/>
  <c r="D392"/>
  <c r="D389"/>
  <c r="D384"/>
  <c r="D368"/>
  <c r="D349"/>
  <c r="D341"/>
  <c r="D338"/>
  <c r="D211"/>
  <c r="D198"/>
  <c r="D195"/>
  <c r="D188"/>
  <c r="D92"/>
  <c r="D530"/>
  <c r="D289" l="1"/>
  <c r="D287"/>
  <c r="D502"/>
  <c r="D144"/>
  <c r="D143" s="1"/>
  <c r="D286" l="1"/>
  <c r="D372"/>
  <c r="D247"/>
  <c r="D226"/>
  <c r="D345"/>
  <c r="D117" l="1"/>
  <c r="D158"/>
  <c r="D201"/>
  <c r="D497"/>
  <c r="D60"/>
  <c r="D59" s="1"/>
  <c r="D244" l="1"/>
  <c r="D136"/>
  <c r="D510" l="1"/>
  <c r="D509" s="1"/>
  <c r="D534"/>
  <c r="D297"/>
  <c r="D133"/>
  <c r="D277"/>
  <c r="D275"/>
  <c r="D365"/>
  <c r="D364" s="1"/>
  <c r="D356"/>
  <c r="D274" l="1"/>
  <c r="D529"/>
  <c r="D486"/>
  <c r="D131"/>
  <c r="D130" s="1"/>
  <c r="D115"/>
  <c r="D112" s="1"/>
  <c r="D66"/>
  <c r="D63" s="1"/>
  <c r="D49"/>
  <c r="D151" l="1"/>
  <c r="D150" s="1"/>
  <c r="D57"/>
  <c r="D56" s="1"/>
  <c r="D55" s="1"/>
  <c r="D513"/>
  <c r="D512" s="1"/>
  <c r="D261"/>
  <c r="D139"/>
  <c r="D135"/>
  <c r="D125"/>
  <c r="D124" s="1"/>
  <c r="D111"/>
  <c r="D147"/>
  <c r="D146" s="1"/>
  <c r="D128"/>
  <c r="D127" s="1"/>
  <c r="D37"/>
  <c r="D35"/>
  <c r="D476"/>
  <c r="D462"/>
  <c r="D543"/>
  <c r="D542" s="1"/>
  <c r="D482"/>
  <c r="D427"/>
  <c r="D423"/>
  <c r="D293"/>
  <c r="D292" s="1"/>
  <c r="D284"/>
  <c r="D283" s="1"/>
  <c r="D282" s="1"/>
  <c r="D265"/>
  <c r="D173"/>
  <c r="D96"/>
  <c r="D71"/>
  <c r="D70" s="1"/>
  <c r="D69" s="1"/>
  <c r="D47"/>
  <c r="D26"/>
  <c r="D22"/>
  <c r="D19"/>
  <c r="D18" s="1"/>
  <c r="D16"/>
  <c r="D15" s="1"/>
  <c r="D30"/>
  <c r="D29" s="1"/>
  <c r="D313"/>
  <c r="D537"/>
  <c r="D536" s="1"/>
  <c r="D191"/>
  <c r="D260" l="1"/>
  <c r="D110"/>
  <c r="D34"/>
  <c r="D28" s="1"/>
  <c r="D62"/>
  <c r="D422"/>
  <c r="D421" s="1"/>
  <c r="D21"/>
  <c r="D14" s="1"/>
  <c r="D217"/>
  <c r="D456"/>
  <c r="D460"/>
  <c r="D465"/>
  <c r="D453"/>
  <c r="D451"/>
  <c r="D468"/>
  <c r="D467" s="1"/>
  <c r="D478"/>
  <c r="D494"/>
  <c r="D504"/>
  <c r="D507"/>
  <c r="D12"/>
  <c r="D11" s="1"/>
  <c r="D10" s="1"/>
  <c r="D75"/>
  <c r="D74" s="1"/>
  <c r="D78"/>
  <c r="D77" s="1"/>
  <c r="D82"/>
  <c r="D86"/>
  <c r="D88"/>
  <c r="D94"/>
  <c r="D91" s="1"/>
  <c r="D99"/>
  <c r="D98" s="1"/>
  <c r="D102"/>
  <c r="D101" s="1"/>
  <c r="D106"/>
  <c r="D105" s="1"/>
  <c r="D104" s="1"/>
  <c r="D155"/>
  <c r="D162"/>
  <c r="D165"/>
  <c r="D168"/>
  <c r="D171"/>
  <c r="D179"/>
  <c r="D182"/>
  <c r="D185"/>
  <c r="D205"/>
  <c r="D208"/>
  <c r="D214"/>
  <c r="D223"/>
  <c r="D220" s="1"/>
  <c r="D225"/>
  <c r="D237"/>
  <c r="D242"/>
  <c r="D249"/>
  <c r="D246" s="1"/>
  <c r="D251"/>
  <c r="D255"/>
  <c r="D239"/>
  <c r="D317"/>
  <c r="D319"/>
  <c r="D324"/>
  <c r="D331"/>
  <c r="D335"/>
  <c r="D328"/>
  <c r="D353"/>
  <c r="D340" s="1"/>
  <c r="D379"/>
  <c r="D377"/>
  <c r="D383"/>
  <c r="D398"/>
  <c r="D402"/>
  <c r="D409"/>
  <c r="D413"/>
  <c r="D416"/>
  <c r="D432"/>
  <c r="D434"/>
  <c r="D437"/>
  <c r="D441"/>
  <c r="D444"/>
  <c r="D447"/>
  <c r="D540"/>
  <c r="D539" s="1"/>
  <c r="I167"/>
  <c r="H167"/>
  <c r="G167"/>
  <c r="F76"/>
  <c r="F70"/>
  <c r="F48"/>
  <c r="E170"/>
  <c r="F170"/>
  <c r="E168"/>
  <c r="F168"/>
  <c r="E181"/>
  <c r="F181"/>
  <c r="E76"/>
  <c r="E70"/>
  <c r="E48"/>
  <c r="E161"/>
  <c r="E157"/>
  <c r="E171"/>
  <c r="E187"/>
  <c r="E186" s="1"/>
  <c r="E431"/>
  <c r="E437"/>
  <c r="E441"/>
  <c r="E453"/>
  <c r="E450" s="1"/>
  <c r="E456"/>
  <c r="E460"/>
  <c r="E462"/>
  <c r="E468"/>
  <c r="E470"/>
  <c r="E475"/>
  <c r="E478"/>
  <c r="E495"/>
  <c r="E494" s="1"/>
  <c r="F437"/>
  <c r="F441"/>
  <c r="F179"/>
  <c r="E179"/>
  <c r="F171"/>
  <c r="F184"/>
  <c r="E184"/>
  <c r="F157"/>
  <c r="G157"/>
  <c r="H157"/>
  <c r="I157"/>
  <c r="F161"/>
  <c r="F187"/>
  <c r="F186" s="1"/>
  <c r="F495"/>
  <c r="F494" s="1"/>
  <c r="F453"/>
  <c r="F450" s="1"/>
  <c r="F456"/>
  <c r="F460"/>
  <c r="F462"/>
  <c r="F468"/>
  <c r="F470"/>
  <c r="F475"/>
  <c r="F478"/>
  <c r="D475" l="1"/>
  <c r="D241"/>
  <c r="D323"/>
  <c r="D194"/>
  <c r="D455"/>
  <c r="D408"/>
  <c r="D73"/>
  <c r="D81"/>
  <c r="D46"/>
  <c r="D45" s="1"/>
  <c r="D44" s="1"/>
  <c r="D236"/>
  <c r="D235" s="1"/>
  <c r="D312"/>
  <c r="D311" s="1"/>
  <c r="D397"/>
  <c r="E156"/>
  <c r="F12"/>
  <c r="E455"/>
  <c r="E449" s="1"/>
  <c r="E436"/>
  <c r="E430" s="1"/>
  <c r="F167"/>
  <c r="F166" s="1"/>
  <c r="D431"/>
  <c r="F455"/>
  <c r="F449" s="1"/>
  <c r="D388"/>
  <c r="F156"/>
  <c r="F436"/>
  <c r="F430" s="1"/>
  <c r="D443"/>
  <c r="D436"/>
  <c r="D376"/>
  <c r="D450"/>
  <c r="E12"/>
  <c r="E167"/>
  <c r="E166" s="1"/>
  <c r="D322" l="1"/>
  <c r="D449"/>
  <c r="D153"/>
  <c r="E10"/>
  <c r="E556" s="1"/>
  <c r="F10"/>
  <c r="F556" s="1"/>
  <c r="D80"/>
  <c r="D68" s="1"/>
  <c r="D430"/>
  <c r="D556" l="1"/>
</calcChain>
</file>

<file path=xl/sharedStrings.xml><?xml version="1.0" encoding="utf-8"?>
<sst xmlns="http://schemas.openxmlformats.org/spreadsheetml/2006/main" count="1383" uniqueCount="542">
  <si>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</si>
  <si>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</si>
  <si>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</si>
  <si>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</si>
  <si>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</si>
  <si>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</si>
  <si>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</si>
  <si>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</si>
  <si>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</si>
  <si>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</si>
  <si>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</si>
  <si>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</si>
  <si>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</si>
  <si>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</si>
  <si>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</si>
  <si>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</si>
  <si>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</si>
  <si>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</si>
  <si>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</si>
  <si>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</si>
  <si>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</si>
  <si>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</si>
  <si>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</si>
  <si>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</si>
  <si>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</si>
  <si>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</si>
  <si>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</si>
  <si>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</si>
  <si>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</si>
  <si>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</si>
  <si>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</si>
  <si>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</si>
  <si>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</si>
  <si>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</si>
  <si>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</si>
  <si>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</si>
  <si>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</si>
  <si>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</si>
  <si>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</si>
  <si>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</si>
  <si>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</si>
  <si>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</si>
  <si>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</si>
  <si>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</si>
  <si>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</si>
  <si>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</si>
  <si>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</si>
  <si>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</si>
  <si>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</si>
  <si>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</si>
  <si>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</si>
  <si>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</si>
  <si>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</si>
  <si>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</si>
  <si>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</si>
  <si>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</si>
  <si>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</si>
  <si>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</si>
  <si>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</si>
  <si>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</si>
  <si>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</si>
  <si>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</si>
  <si>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</si>
  <si>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</si>
  <si>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</si>
  <si>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</si>
  <si>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</si>
  <si>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</si>
  <si>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</si>
  <si>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</si>
  <si>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</si>
  <si>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</si>
  <si>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</si>
  <si>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</si>
  <si>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</si>
  <si>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</si>
  <si>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</si>
  <si>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</si>
  <si>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</si>
  <si>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</si>
  <si>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</si>
  <si>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</si>
  <si>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</si>
  <si>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</si>
  <si>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</si>
  <si>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</si>
  <si>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</si>
  <si>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</si>
  <si>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</si>
  <si>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</si>
  <si>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</si>
  <si>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</si>
  <si>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</si>
  <si>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</si>
  <si>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</si>
  <si>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</si>
  <si>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</si>
  <si>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</si>
  <si>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</si>
  <si>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</si>
  <si>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</si>
  <si>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</si>
  <si>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</si>
  <si>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</si>
  <si>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</si>
  <si>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</si>
  <si>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</si>
  <si>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</si>
  <si>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</si>
  <si>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</si>
  <si>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</si>
  <si>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</si>
  <si>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</si>
  <si>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</si>
  <si>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</si>
  <si>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</si>
  <si>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</si>
  <si>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</si>
  <si>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</si>
  <si>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</si>
  <si>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</si>
  <si>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</si>
  <si>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</si>
  <si>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</si>
  <si>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</si>
  <si>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</si>
  <si>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</si>
  <si>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</si>
  <si>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</si>
  <si>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</si>
  <si>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</si>
  <si>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</si>
  <si>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</si>
  <si>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</si>
  <si>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</si>
  <si>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</si>
  <si>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</si>
  <si>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</si>
  <si>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</si>
  <si>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</si>
  <si>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</si>
  <si>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</si>
  <si>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</si>
  <si>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</si>
  <si>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</si>
  <si>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</si>
  <si>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</si>
  <si>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</si>
  <si>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</si>
  <si>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</si>
  <si>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</si>
  <si>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</si>
  <si>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</si>
  <si>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</si>
  <si>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</si>
  <si>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</si>
  <si>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</si>
  <si>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</si>
  <si>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</si>
  <si>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</si>
  <si>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</si>
  <si>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</si>
  <si>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</si>
  <si>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</si>
  <si>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</si>
  <si>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</si>
  <si>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</si>
  <si>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</si>
  <si>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</si>
  <si>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</si>
  <si>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</si>
  <si>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</si>
  <si>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</si>
  <si>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</si>
  <si>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</si>
  <si>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</si>
  <si>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</si>
  <si>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</si>
  <si>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</si>
  <si>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</si>
  <si>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</si>
  <si>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</si>
  <si>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</si>
  <si>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</si>
  <si>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</si>
  <si>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</si>
  <si>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</si>
  <si>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</si>
  <si>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</si>
  <si>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</si>
  <si>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</si>
  <si>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</si>
  <si>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</si>
  <si>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</si>
  <si>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</si>
  <si>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</si>
  <si>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</si>
  <si>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</si>
  <si>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</si>
  <si>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</si>
  <si>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</si>
  <si>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</si>
  <si>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</si>
  <si>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</si>
  <si>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</si>
  <si>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</si>
  <si>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</si>
  <si>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</si>
  <si>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</si>
  <si>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</si>
  <si>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</si>
  <si>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</si>
  <si>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</si>
  <si>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</si>
  <si>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</si>
  <si>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</si>
  <si>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</si>
  <si>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</si>
  <si>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</si>
  <si>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</si>
  <si>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</si>
  <si>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</si>
  <si>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</si>
  <si>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</si>
  <si>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</si>
  <si>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</si>
  <si>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</si>
  <si>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</si>
  <si>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</si>
  <si>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</si>
  <si>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</si>
  <si>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</si>
  <si>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</si>
  <si>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</si>
  <si>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</si>
  <si>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</si>
  <si>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</si>
  <si>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</si>
  <si>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</si>
  <si>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</si>
  <si>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</si>
  <si>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</si>
  <si>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</si>
  <si>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</si>
  <si>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</si>
  <si>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</si>
  <si>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</si>
  <si>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</si>
  <si>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</si>
  <si>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</si>
  <si>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</si>
  <si>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</si>
  <si>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</si>
  <si>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</si>
  <si>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</si>
  <si>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</si>
  <si>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</si>
  <si>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</si>
  <si>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</si>
  <si>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</si>
  <si>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</si>
  <si>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</si>
  <si>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</si>
  <si>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</si>
  <si>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</si>
  <si>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</si>
  <si>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</si>
  <si>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</si>
  <si>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</si>
  <si>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</si>
  <si>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</si>
  <si>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</si>
  <si>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</si>
  <si>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</si>
  <si>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</si>
  <si>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</si>
  <si>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</si>
  <si>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</si>
  <si>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</si>
  <si>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</si>
  <si>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</si>
  <si>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</si>
  <si>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</si>
  <si>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</si>
  <si>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</si>
  <si>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</si>
  <si>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</si>
  <si>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</si>
  <si>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</si>
  <si>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</si>
  <si>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</si>
  <si>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</si>
  <si>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</si>
  <si>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</si>
  <si>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</si>
  <si>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</si>
  <si>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</si>
  <si>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</si>
  <si>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</si>
  <si>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</si>
  <si>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</si>
  <si>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</si>
  <si>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</si>
  <si>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</si>
  <si>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</si>
  <si>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</si>
  <si>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</si>
  <si>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</si>
  <si>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</si>
  <si>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</si>
  <si>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</si>
  <si>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</si>
  <si>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</si>
  <si>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</si>
  <si>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</si>
  <si>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</si>
  <si>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</si>
  <si>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</si>
  <si>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</si>
  <si>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</si>
  <si>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</si>
  <si>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</si>
  <si>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</si>
  <si>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</si>
  <si>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</si>
  <si>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</si>
  <si>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</si>
  <si>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</si>
  <si>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</si>
  <si>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</si>
  <si>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</si>
  <si>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</si>
  <si>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</si>
  <si>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</si>
  <si>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</si>
  <si>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</si>
  <si>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</si>
  <si>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</si>
  <si>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</si>
  <si>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</si>
  <si>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</si>
  <si>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</si>
  <si>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</si>
  <si>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</si>
  <si>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</si>
  <si>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</si>
  <si>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</si>
  <si>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</si>
  <si>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</si>
  <si>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</si>
  <si>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</si>
  <si>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</si>
  <si>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</si>
  <si>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</si>
  <si>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</si>
  <si>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</si>
  <si>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</si>
  <si>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</si>
  <si>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</si>
  <si>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</si>
  <si>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</si>
  <si>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</si>
  <si>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</si>
  <si>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</si>
  <si>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</si>
  <si>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</si>
  <si>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</si>
  <si>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</si>
  <si>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</si>
  <si>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</si>
  <si>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</si>
  <si>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</si>
  <si>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</si>
  <si>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</si>
  <si>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</si>
  <si>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</si>
  <si>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</si>
  <si>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</si>
  <si>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</si>
  <si>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</si>
  <si>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</si>
  <si>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</si>
  <si>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</si>
  <si>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</si>
  <si>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</si>
  <si>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</si>
  <si>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</si>
  <si>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</si>
  <si>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</si>
  <si>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</si>
  <si>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</si>
  <si>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</si>
  <si>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>10 0 02 28100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</si>
  <si>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</si>
  <si>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</si>
  <si>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</si>
  <si>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</si>
  <si>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</si>
  <si>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</si>
  <si>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17 0 04 S6690</t>
  </si>
  <si>
    <t>Основное мероприятие "Профессиональная подготовка переподготовка и повышение квалификации"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</si>
  <si>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</si>
  <si>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</si>
  <si>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</si>
  <si>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</si>
  <si>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</si>
  <si>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</si>
  <si>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</si>
  <si>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</si>
  <si>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</si>
  <si>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</si>
  <si>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</si>
  <si>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</si>
  <si>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</si>
  <si>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</si>
  <si>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</si>
  <si>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</si>
  <si>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</si>
  <si>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</si>
  <si>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</si>
  <si>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</si>
  <si>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</si>
  <si>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</si>
  <si>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</si>
  <si>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</si>
  <si>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</si>
  <si>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</si>
  <si>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</si>
  <si>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</si>
  <si>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</si>
  <si>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</si>
  <si>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</si>
  <si>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</si>
  <si>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</si>
  <si>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</si>
  <si>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</si>
  <si>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</si>
  <si>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</si>
  <si>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</si>
  <si>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</si>
  <si>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</si>
  <si>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</si>
  <si>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</si>
  <si>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</si>
  <si>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</si>
  <si>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</si>
  <si>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>57 0 01 00000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</si>
  <si>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</si>
  <si>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57 0 01 20090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</si>
  <si>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</si>
  <si>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</si>
  <si>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</si>
  <si>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</si>
  <si>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</si>
  <si>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</si>
  <si>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</si>
  <si>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</si>
  <si>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</si>
  <si>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</si>
  <si>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</si>
  <si>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</si>
  <si>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</si>
  <si>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</si>
  <si>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</si>
  <si>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</si>
  <si>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</si>
  <si>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</si>
  <si>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</si>
  <si>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</si>
  <si>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</si>
  <si>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</si>
  <si>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Подпрограмма "Реализация проектов развития территорий муниципальных образований, основанных на местных инициативах"</t>
  </si>
  <si>
    <t>04 2 01 S6420</t>
  </si>
  <si>
    <t>04 2 01 G6420</t>
  </si>
  <si>
    <t>Строительство (реконструкция) объектов спорта за счет средств краевого бюджета</t>
  </si>
  <si>
    <t>10 0 А1 55193</t>
  </si>
  <si>
    <t>10 0 А1 L5194</t>
  </si>
  <si>
    <t>Основное мероприятие "Федеральный проект "Культурная среда"</t>
  </si>
  <si>
    <t>10 0 А1 00000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</si>
  <si>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</si>
  <si>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</si>
  <si>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</si>
  <si>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</si>
  <si>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Утверждено тыс. руб.</t>
  </si>
  <si>
    <t>Утверждено с изменениями тыс. руб.</t>
  </si>
  <si>
    <t>Кассовое</t>
  </si>
  <si>
    <t>исполнение</t>
  </si>
  <si>
    <t>%</t>
  </si>
  <si>
    <t>исп.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</si>
  <si>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</si>
  <si>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57 0 03 00000</t>
  </si>
  <si>
    <t>57 0 03 77730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</si>
  <si>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</si>
  <si>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57 0 03 S7730</t>
  </si>
  <si>
    <t>Прочие непрограммные расходы</t>
  </si>
  <si>
    <t>91 0 00 00000</t>
  </si>
  <si>
    <t>Иные расходы на проведение мероприятий в чрезвычайных ситуациях природного и техногенного характера</t>
  </si>
  <si>
    <t>91 0 01 00000</t>
  </si>
  <si>
    <t>Субсидии управляющим организациям на техническое обследование многоквартирного дома</t>
  </si>
  <si>
    <t>91 0 01 80060</t>
  </si>
  <si>
    <t>Расходы на строительство и содержание очистных сооружений</t>
  </si>
  <si>
    <t>07 1 01 22270</t>
  </si>
  <si>
    <t>Основное мероприятие "Независимая оценка качества условий оказания услуг организациями"</t>
  </si>
  <si>
    <t>17 0 10 00000</t>
  </si>
  <si>
    <t>Раходы на проведение независимой оценки качества условий оказания услуг организациями</t>
  </si>
  <si>
    <t>17 0 10 25010</t>
  </si>
  <si>
    <t xml:space="preserve">Расходы за счет резервного фонда Правительства Ставропольского края </t>
  </si>
  <si>
    <t>51 4 00 76900</t>
  </si>
  <si>
    <t>Обеспечение деятельности центров образования цифрового и гуманитарного профилей за счет средств краевого бюджета</t>
  </si>
  <si>
    <t>17 0 Е1 00000</t>
  </si>
  <si>
    <t>17 0 Е1 77740</t>
  </si>
  <si>
    <t>17 0 Е1 S7740</t>
  </si>
  <si>
    <t>Обеспечение деятельности центров образования цифрового и гуманитарного профилей за счет средств местного бюджета</t>
  </si>
  <si>
    <t>10 0 02 L5194</t>
  </si>
  <si>
    <t>10 0 02 L5193</t>
  </si>
  <si>
    <t>Основное мероприятие «Организация культурно-досуговой деятельности в Советском городском округе Ставропольского края»</t>
  </si>
  <si>
    <t>10 0 03 11010</t>
  </si>
  <si>
    <t>Основное мероприятие на обеспечение отдельных категорий граждан, проживающих на территории района мерами социальной поддержки</t>
  </si>
  <si>
    <t>51 5 00 21700</t>
  </si>
  <si>
    <t>Расходы по коммунальному хозяйству</t>
  </si>
  <si>
    <t>91 0 02 00000</t>
  </si>
  <si>
    <t>91 0 02 22210</t>
  </si>
  <si>
    <t>Строительство водозаборной скважины по ул. Мельничная с. Отказное Советского района Ставропольского края, Советский район</t>
  </si>
  <si>
    <t>07 1 01 77245</t>
  </si>
  <si>
    <t>Cтроительство (реконструкция) объектов коммунальной инфраструктуры счет средств местного бюджета</t>
  </si>
  <si>
    <t>07 1 01 S7245</t>
  </si>
  <si>
    <t>Основное мероприятие «Независимая оценка качества условий оказания услуг организациями»</t>
  </si>
  <si>
    <t>10 0 10 00000</t>
  </si>
  <si>
    <t>Расходы на проведение независимой оценки качества условий оказания услуг организациями</t>
  </si>
  <si>
    <t>10 0 10 25010</t>
  </si>
  <si>
    <t>ОТЧЕТ</t>
  </si>
  <si>
    <t>Ежегодная денежная выплата гражданам Российской Федерации, родившимся на территории Союза Советских Социа не достигшим совершеннолетия на 3 сентября 1945 года и постоянно проживающим на территории Ставропольского краялистических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</si>
  <si>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09 0 01 77820</t>
  </si>
  <si>
    <t>09 0 05 20270</t>
  </si>
  <si>
    <t>17 0 04 76890</t>
  </si>
  <si>
    <t>15 0 04 7700Б</t>
  </si>
  <si>
    <t>15 0 04 S700Б</t>
  </si>
  <si>
    <t>Реализация регионального проекта  "Спорт - норма жизни"</t>
  </si>
  <si>
    <t>15 Р 55 567Г</t>
  </si>
  <si>
    <t>Расходы на подготовку документации и ремонт объектов недвижимого имущества государственной (муниципальной) собственности</t>
  </si>
  <si>
    <t>91 0 02 22230</t>
  </si>
  <si>
    <t>об исполнении бюджетных ассигнований по целевым статьям (муниципальным программам и непрограммным направлениям деятельности) (ЦСР),  группам видов расходов (ВР) классификации расходов бюджетов за 9 месяцев  2019 года</t>
  </si>
</sst>
</file>

<file path=xl/styles.xml><?xml version="1.0" encoding="utf-8"?>
<styleSheet xmlns="http://schemas.openxmlformats.org/spreadsheetml/2006/main">
  <numFmts count="4">
    <numFmt numFmtId="164" formatCode="* #,##0.00;* \-#,##0.00;* &quot;-&quot;??;@"/>
    <numFmt numFmtId="165" formatCode="0000000"/>
    <numFmt numFmtId="166" formatCode="#,##0.00_ ;\-#,##0.00\ "/>
    <numFmt numFmtId="167" formatCode="0.0"/>
  </numFmts>
  <fonts count="13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0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164" fontId="2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4" fontId="5" fillId="0" borderId="0" xfId="1" applyNumberFormat="1" applyFont="1" applyFill="1" applyBorder="1" applyAlignment="1" applyProtection="1">
      <alignment horizontal="right" vertical="top"/>
      <protection hidden="1"/>
    </xf>
    <xf numFmtId="0" fontId="5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0" applyFont="1" applyAlignment="1">
      <alignment horizontal="justify" vertical="center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4" fontId="2" fillId="0" borderId="0" xfId="0" applyNumberFormat="1" applyFont="1" applyFill="1" applyAlignment="1">
      <alignment horizontal="right"/>
    </xf>
    <xf numFmtId="4" fontId="2" fillId="0" borderId="0" xfId="1" applyNumberFormat="1" applyFont="1" applyFill="1" applyAlignment="1" applyProtection="1">
      <alignment horizontal="right" vertical="top"/>
      <protection hidden="1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distributed"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2" fillId="3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distributed" wrapText="1"/>
    </xf>
    <xf numFmtId="0" fontId="7" fillId="2" borderId="0" xfId="0" applyFont="1" applyFill="1" applyBorder="1" applyAlignment="1">
      <alignment horizontal="justify"/>
    </xf>
    <xf numFmtId="49" fontId="7" fillId="0" borderId="0" xfId="0" applyNumberFormat="1" applyFont="1" applyFill="1" applyAlignment="1">
      <alignment wrapText="1"/>
    </xf>
    <xf numFmtId="0" fontId="1" fillId="0" borderId="0" xfId="1" applyFont="1" applyBorder="1" applyProtection="1">
      <protection hidden="1"/>
    </xf>
    <xf numFmtId="0" fontId="1" fillId="0" borderId="0" xfId="1" applyFont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7" fillId="3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>
      <alignment horizontal="justify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/>
    <xf numFmtId="3" fontId="7" fillId="2" borderId="0" xfId="1" applyNumberFormat="1" applyFont="1" applyFill="1" applyBorder="1" applyAlignment="1" applyProtection="1">
      <alignment horizontal="center"/>
      <protection hidden="1"/>
    </xf>
    <xf numFmtId="0" fontId="2" fillId="3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wrapText="1"/>
    </xf>
    <xf numFmtId="0" fontId="2" fillId="3" borderId="0" xfId="1" applyFont="1" applyFill="1" applyAlignment="1" applyProtection="1">
      <alignment horizontal="right"/>
      <protection hidden="1"/>
    </xf>
    <xf numFmtId="0" fontId="5" fillId="3" borderId="0" xfId="1" applyFont="1" applyFill="1" applyAlignment="1" applyProtection="1">
      <alignment horizontal="right"/>
      <protection hidden="1"/>
    </xf>
    <xf numFmtId="164" fontId="7" fillId="3" borderId="0" xfId="1" applyNumberFormat="1" applyFont="1" applyFill="1" applyBorder="1" applyAlignment="1" applyProtection="1">
      <alignment horizontal="center"/>
      <protection hidden="1"/>
    </xf>
    <xf numFmtId="164" fontId="2" fillId="3" borderId="0" xfId="1" applyNumberFormat="1" applyFont="1" applyFill="1" applyBorder="1" applyAlignment="1" applyProtection="1">
      <alignment horizontal="center"/>
      <protection hidden="1"/>
    </xf>
    <xf numFmtId="4" fontId="2" fillId="3" borderId="0" xfId="0" applyNumberFormat="1" applyFont="1" applyFill="1" applyAlignment="1">
      <alignment horizontal="right"/>
    </xf>
    <xf numFmtId="4" fontId="7" fillId="3" borderId="0" xfId="0" applyNumberFormat="1" applyFont="1" applyFill="1" applyAlignment="1">
      <alignment horizontal="right"/>
    </xf>
    <xf numFmtId="164" fontId="7" fillId="3" borderId="0" xfId="1" applyNumberFormat="1" applyFont="1" applyFill="1" applyBorder="1" applyAlignment="1" applyProtection="1">
      <alignment horizontal="right"/>
      <protection hidden="1"/>
    </xf>
    <xf numFmtId="164" fontId="5" fillId="3" borderId="0" xfId="1" applyNumberFormat="1" applyFont="1" applyFill="1" applyBorder="1" applyAlignment="1" applyProtection="1">
      <alignment horizontal="right"/>
      <protection hidden="1"/>
    </xf>
    <xf numFmtId="4" fontId="2" fillId="3" borderId="0" xfId="0" applyNumberFormat="1" applyFont="1" applyFill="1" applyBorder="1" applyAlignment="1">
      <alignment horizontal="right"/>
    </xf>
    <xf numFmtId="2" fontId="7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horizontal="right"/>
    </xf>
    <xf numFmtId="2" fontId="2" fillId="3" borderId="0" xfId="0" applyNumberFormat="1" applyFont="1" applyFill="1" applyBorder="1" applyAlignment="1">
      <alignment horizontal="right"/>
    </xf>
    <xf numFmtId="4" fontId="7" fillId="3" borderId="0" xfId="1" applyNumberFormat="1" applyFont="1" applyFill="1" applyAlignment="1" applyProtection="1">
      <alignment horizontal="right"/>
      <protection hidden="1"/>
    </xf>
    <xf numFmtId="164" fontId="2" fillId="3" borderId="0" xfId="1" applyNumberFormat="1" applyFont="1" applyFill="1" applyBorder="1" applyAlignment="1" applyProtection="1">
      <alignment horizontal="right" vertical="top"/>
      <protection hidden="1"/>
    </xf>
    <xf numFmtId="0" fontId="1" fillId="3" borderId="0" xfId="1" applyFill="1"/>
    <xf numFmtId="0" fontId="5" fillId="2" borderId="0" xfId="0" applyFont="1" applyFill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7" fillId="3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>
      <alignment horizontal="left" vertical="distributed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49" fontId="7" fillId="3" borderId="0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horizontal="justify" vertical="top" wrapText="1"/>
    </xf>
    <xf numFmtId="0" fontId="7" fillId="3" borderId="3" xfId="0" applyFont="1" applyFill="1" applyBorder="1" applyAlignment="1">
      <alignment wrapText="1"/>
    </xf>
    <xf numFmtId="0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Border="1"/>
    <xf numFmtId="0" fontId="2" fillId="0" borderId="5" xfId="1" applyFont="1" applyBorder="1"/>
    <xf numFmtId="0" fontId="2" fillId="0" borderId="2" xfId="1" applyFont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Border="1" applyProtection="1">
      <protection hidden="1"/>
    </xf>
    <xf numFmtId="0" fontId="1" fillId="0" borderId="8" xfId="1" applyBorder="1"/>
    <xf numFmtId="0" fontId="2" fillId="0" borderId="9" xfId="1" applyFont="1" applyBorder="1" applyAlignment="1">
      <alignment horizontal="center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Border="1" applyProtection="1">
      <protection hidden="1"/>
    </xf>
    <xf numFmtId="0" fontId="1" fillId="0" borderId="12" xfId="1" applyBorder="1"/>
    <xf numFmtId="0" fontId="2" fillId="0" borderId="13" xfId="1" applyFont="1" applyBorder="1" applyAlignment="1">
      <alignment horizontal="center"/>
    </xf>
    <xf numFmtId="2" fontId="2" fillId="0" borderId="0" xfId="1" applyNumberFormat="1" applyFont="1"/>
    <xf numFmtId="167" fontId="2" fillId="0" borderId="0" xfId="1" applyNumberFormat="1" applyFont="1"/>
    <xf numFmtId="0" fontId="2" fillId="0" borderId="0" xfId="1" applyFont="1"/>
    <xf numFmtId="167" fontId="7" fillId="0" borderId="0" xfId="1" applyNumberFormat="1" applyFont="1"/>
    <xf numFmtId="0" fontId="2" fillId="0" borderId="0" xfId="1" applyFont="1" applyAlignment="1">
      <alignment horizontal="right" vertical="center"/>
    </xf>
    <xf numFmtId="2" fontId="2" fillId="0" borderId="0" xfId="1" applyNumberFormat="1" applyFont="1" applyAlignment="1">
      <alignment horizontal="right" vertical="center"/>
    </xf>
    <xf numFmtId="167" fontId="2" fillId="0" borderId="0" xfId="1" applyNumberFormat="1" applyFont="1" applyAlignment="1">
      <alignment horizontal="right" vertical="center"/>
    </xf>
    <xf numFmtId="167" fontId="7" fillId="0" borderId="0" xfId="1" applyNumberFormat="1" applyFont="1" applyAlignment="1">
      <alignment horizontal="right" vertical="center"/>
    </xf>
    <xf numFmtId="0" fontId="2" fillId="2" borderId="0" xfId="1" applyNumberFormat="1" applyFont="1" applyFill="1" applyBorder="1" applyAlignment="1" applyProtection="1">
      <alignment horizontal="center" vertical="center"/>
      <protection hidden="1"/>
    </xf>
    <xf numFmtId="167" fontId="2" fillId="0" borderId="0" xfId="1" applyNumberFormat="1" applyFont="1" applyAlignment="1">
      <alignment horizontal="right"/>
    </xf>
    <xf numFmtId="167" fontId="7" fillId="0" borderId="0" xfId="1" applyNumberFormat="1" applyFont="1" applyAlignment="1">
      <alignment horizontal="right"/>
    </xf>
    <xf numFmtId="4" fontId="7" fillId="0" borderId="0" xfId="0" applyNumberFormat="1" applyFont="1" applyFill="1" applyBorder="1" applyAlignment="1"/>
    <xf numFmtId="0" fontId="8" fillId="0" borderId="0" xfId="1" applyFont="1" applyBorder="1" applyProtection="1">
      <protection hidden="1"/>
    </xf>
    <xf numFmtId="0" fontId="8" fillId="0" borderId="0" xfId="1" applyFont="1"/>
    <xf numFmtId="0" fontId="7" fillId="0" borderId="0" xfId="0" applyFont="1" applyBorder="1" applyAlignment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0" fontId="2" fillId="0" borderId="0" xfId="0" applyFont="1" applyBorder="1" applyAlignment="1">
      <alignment horizontal="center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0" fontId="2" fillId="0" borderId="0" xfId="1" applyFont="1" applyAlignment="1"/>
    <xf numFmtId="2" fontId="2" fillId="0" borderId="0" xfId="1" applyNumberFormat="1" applyFont="1" applyAlignment="1"/>
    <xf numFmtId="0" fontId="7" fillId="0" borderId="0" xfId="0" applyFont="1" applyBorder="1" applyAlignment="1">
      <alignment horizontal="left" vertical="top" wrapText="1"/>
    </xf>
    <xf numFmtId="167" fontId="7" fillId="0" borderId="0" xfId="1" applyNumberFormat="1" applyFont="1" applyAlignment="1"/>
    <xf numFmtId="167" fontId="2" fillId="0" borderId="0" xfId="1" applyNumberFormat="1" applyFont="1" applyAlignment="1"/>
    <xf numFmtId="164" fontId="12" fillId="3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7" fillId="3" borderId="0" xfId="0" applyFont="1" applyFill="1" applyBorder="1" applyAlignment="1">
      <alignment horizontal="left" vertical="distributed" wrapText="1"/>
    </xf>
    <xf numFmtId="0" fontId="7" fillId="0" borderId="0" xfId="0" applyFont="1" applyBorder="1" applyAlignment="1">
      <alignment horizontal="center"/>
    </xf>
    <xf numFmtId="164" fontId="7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left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_tmp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9"/>
  <sheetViews>
    <sheetView tabSelected="1" view="pageBreakPreview" zoomScale="84" zoomScaleSheetLayoutView="84" workbookViewId="0">
      <selection activeCell="A3" sqref="A3:L3"/>
    </sheetView>
  </sheetViews>
  <sheetFormatPr defaultRowHeight="12.75"/>
  <cols>
    <col min="1" max="1" width="76.5703125" style="2" customWidth="1"/>
    <col min="2" max="2" width="16.7109375" style="2" customWidth="1"/>
    <col min="3" max="3" width="8.28515625" style="2" customWidth="1"/>
    <col min="4" max="4" width="18.140625" style="9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17.42578125" style="2" customWidth="1"/>
    <col min="11" max="11" width="15.85546875" style="2" customWidth="1"/>
    <col min="12" max="16384" width="9.140625" style="2"/>
  </cols>
  <sheetData>
    <row r="1" spans="1:12" ht="18.75" customHeight="1">
      <c r="A1" s="171"/>
      <c r="B1" s="171"/>
      <c r="C1" s="171"/>
      <c r="D1" s="171"/>
      <c r="E1" s="92"/>
      <c r="F1" s="92"/>
      <c r="G1" s="14"/>
      <c r="H1" s="14"/>
      <c r="I1" s="14"/>
      <c r="J1" s="14"/>
    </row>
    <row r="2" spans="1:12" ht="18.75" customHeight="1">
      <c r="A2" s="171"/>
      <c r="B2" s="171"/>
      <c r="C2" s="171"/>
      <c r="D2" s="171"/>
      <c r="E2" s="92"/>
      <c r="F2" s="92"/>
      <c r="G2" s="14"/>
      <c r="H2" s="14"/>
      <c r="I2" s="14"/>
      <c r="J2" s="14"/>
    </row>
    <row r="3" spans="1:12" ht="18.75">
      <c r="A3" s="179" t="s">
        <v>530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</row>
    <row r="4" spans="1:12" ht="63.75" customHeight="1">
      <c r="A4" s="168" t="s">
        <v>541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</row>
    <row r="5" spans="1:12" ht="5.25" customHeight="1" thickBot="1">
      <c r="A5" s="6">
        <v>3</v>
      </c>
      <c r="B5" s="7"/>
      <c r="C5" s="8"/>
      <c r="D5" s="76"/>
      <c r="E5" s="6"/>
      <c r="F5" s="6"/>
      <c r="G5" s="1"/>
    </row>
    <row r="6" spans="1:12" ht="18.75" hidden="1">
      <c r="A6" s="9"/>
      <c r="B6" s="10"/>
      <c r="C6" s="11"/>
      <c r="D6" s="77"/>
      <c r="E6" s="9"/>
      <c r="F6" s="12" t="s">
        <v>3</v>
      </c>
      <c r="G6" s="1"/>
    </row>
    <row r="7" spans="1:12" ht="18.75" customHeight="1">
      <c r="A7" s="169" t="s">
        <v>5</v>
      </c>
      <c r="B7" s="174" t="s">
        <v>14</v>
      </c>
      <c r="C7" s="174" t="s">
        <v>4</v>
      </c>
      <c r="D7" s="177" t="s">
        <v>483</v>
      </c>
      <c r="E7" s="176" t="s">
        <v>6</v>
      </c>
      <c r="F7" s="176"/>
      <c r="G7" s="127"/>
      <c r="H7" s="128"/>
      <c r="I7" s="128"/>
      <c r="J7" s="172" t="s">
        <v>484</v>
      </c>
      <c r="K7" s="122" t="s">
        <v>485</v>
      </c>
      <c r="L7" s="129" t="s">
        <v>487</v>
      </c>
    </row>
    <row r="8" spans="1:12" ht="60.75" customHeight="1" thickBot="1">
      <c r="A8" s="170"/>
      <c r="B8" s="175"/>
      <c r="C8" s="175"/>
      <c r="D8" s="178"/>
      <c r="E8" s="130" t="s">
        <v>1</v>
      </c>
      <c r="F8" s="130" t="s">
        <v>0</v>
      </c>
      <c r="G8" s="131"/>
      <c r="H8" s="132"/>
      <c r="I8" s="132"/>
      <c r="J8" s="173"/>
      <c r="K8" s="123" t="s">
        <v>486</v>
      </c>
      <c r="L8" s="133" t="s">
        <v>488</v>
      </c>
    </row>
    <row r="9" spans="1:12" ht="18.75">
      <c r="A9" s="125">
        <v>1</v>
      </c>
      <c r="B9" s="125">
        <v>2</v>
      </c>
      <c r="C9" s="125">
        <v>3</v>
      </c>
      <c r="D9" s="121">
        <v>4</v>
      </c>
      <c r="E9" s="126">
        <v>4</v>
      </c>
      <c r="F9" s="126">
        <v>5</v>
      </c>
      <c r="G9" s="1"/>
      <c r="J9" s="124">
        <v>5</v>
      </c>
      <c r="K9" s="124">
        <v>6</v>
      </c>
      <c r="L9" s="124">
        <v>7</v>
      </c>
    </row>
    <row r="10" spans="1:12" ht="100.5" customHeight="1">
      <c r="A10" s="45" t="s">
        <v>203</v>
      </c>
      <c r="B10" s="42" t="s">
        <v>45</v>
      </c>
      <c r="C10" s="43" t="s">
        <v>7</v>
      </c>
      <c r="D10" s="78">
        <f>D11</f>
        <v>110</v>
      </c>
      <c r="E10" s="26" t="e">
        <f>E12+#REF!+E156</f>
        <v>#REF!</v>
      </c>
      <c r="F10" s="26" t="e">
        <f>F12+#REF!+F156</f>
        <v>#REF!</v>
      </c>
      <c r="G10" s="3"/>
      <c r="J10" s="78">
        <f t="shared" ref="J10:K12" si="0">J11</f>
        <v>110</v>
      </c>
      <c r="K10" s="78">
        <f t="shared" si="0"/>
        <v>37</v>
      </c>
      <c r="L10" s="135">
        <f t="shared" ref="L10:L12" si="1">K10/J10*100</f>
        <v>33.636363636363633</v>
      </c>
    </row>
    <row r="11" spans="1:12" ht="40.5" customHeight="1">
      <c r="A11" s="47" t="s">
        <v>177</v>
      </c>
      <c r="B11" s="42" t="s">
        <v>46</v>
      </c>
      <c r="C11" s="43" t="s">
        <v>7</v>
      </c>
      <c r="D11" s="78">
        <f>D12</f>
        <v>110</v>
      </c>
      <c r="E11" s="26"/>
      <c r="F11" s="26"/>
      <c r="G11" s="3"/>
      <c r="J11" s="78">
        <f t="shared" si="0"/>
        <v>110</v>
      </c>
      <c r="K11" s="78">
        <f t="shared" si="0"/>
        <v>37</v>
      </c>
      <c r="L11" s="135">
        <f t="shared" si="1"/>
        <v>33.636363636363633</v>
      </c>
    </row>
    <row r="12" spans="1:12" ht="40.5" customHeight="1">
      <c r="A12" s="67" t="s">
        <v>320</v>
      </c>
      <c r="B12" s="33" t="s">
        <v>47</v>
      </c>
      <c r="C12" s="32" t="s">
        <v>7</v>
      </c>
      <c r="D12" s="79">
        <f>D13</f>
        <v>110</v>
      </c>
      <c r="E12" s="26" t="e">
        <f>#REF!+#REF!+E48+E70+E76+#REF!+#REF!+#REF!+#REF!</f>
        <v>#REF!</v>
      </c>
      <c r="F12" s="26" t="e">
        <f>#REF!+#REF!+F48+F70+F76+#REF!+#REF!+#REF!+#REF!</f>
        <v>#REF!</v>
      </c>
      <c r="G12" s="3"/>
      <c r="J12" s="79">
        <f t="shared" si="0"/>
        <v>110</v>
      </c>
      <c r="K12" s="79">
        <f t="shared" si="0"/>
        <v>37</v>
      </c>
      <c r="L12" s="135">
        <f t="shared" si="1"/>
        <v>33.636363636363633</v>
      </c>
    </row>
    <row r="13" spans="1:12" ht="40.5" customHeight="1">
      <c r="A13" s="20" t="s">
        <v>9</v>
      </c>
      <c r="B13" s="33" t="s">
        <v>47</v>
      </c>
      <c r="C13" s="32">
        <v>200</v>
      </c>
      <c r="D13" s="80">
        <v>110</v>
      </c>
      <c r="E13" s="13">
        <v>21864.3</v>
      </c>
      <c r="F13" s="13">
        <v>19650.97</v>
      </c>
      <c r="G13" s="3"/>
      <c r="J13" s="134">
        <v>110</v>
      </c>
      <c r="K13" s="134">
        <v>37</v>
      </c>
      <c r="L13" s="135">
        <f>K13/J13*100</f>
        <v>33.636363636363633</v>
      </c>
    </row>
    <row r="14" spans="1:12" ht="100.5" customHeight="1">
      <c r="A14" s="45" t="s">
        <v>208</v>
      </c>
      <c r="B14" s="42" t="s">
        <v>209</v>
      </c>
      <c r="C14" s="43" t="s">
        <v>7</v>
      </c>
      <c r="D14" s="81">
        <f>D15+D18+D21</f>
        <v>8761.86</v>
      </c>
      <c r="E14" s="13"/>
      <c r="F14" s="13"/>
      <c r="G14" s="3"/>
      <c r="J14" s="81">
        <f t="shared" ref="J14:K14" si="2">J15+J18+J21</f>
        <v>9382.67</v>
      </c>
      <c r="K14" s="81">
        <f t="shared" si="2"/>
        <v>6396.1500000000005</v>
      </c>
      <c r="L14" s="137">
        <f t="shared" ref="L14:L27" si="3">K14/J14*100</f>
        <v>68.169827991392651</v>
      </c>
    </row>
    <row r="15" spans="1:12" ht="74.25" customHeight="1">
      <c r="A15" s="41" t="s">
        <v>210</v>
      </c>
      <c r="B15" s="42" t="s">
        <v>211</v>
      </c>
      <c r="C15" s="43" t="s">
        <v>7</v>
      </c>
      <c r="D15" s="81">
        <f>D16</f>
        <v>713.3</v>
      </c>
      <c r="E15" s="13"/>
      <c r="F15" s="13"/>
      <c r="G15" s="3"/>
      <c r="J15" s="81">
        <f t="shared" ref="J15:K16" si="4">J16</f>
        <v>713.3</v>
      </c>
      <c r="K15" s="81">
        <f t="shared" si="4"/>
        <v>253.98</v>
      </c>
      <c r="L15" s="137">
        <f t="shared" si="3"/>
        <v>35.606336744707697</v>
      </c>
    </row>
    <row r="16" spans="1:12" ht="38.25" customHeight="1">
      <c r="A16" s="21" t="s">
        <v>369</v>
      </c>
      <c r="B16" s="33" t="s">
        <v>368</v>
      </c>
      <c r="C16" s="32" t="s">
        <v>7</v>
      </c>
      <c r="D16" s="80">
        <f>D17</f>
        <v>713.3</v>
      </c>
      <c r="E16" s="13"/>
      <c r="F16" s="13"/>
      <c r="G16" s="3"/>
      <c r="J16" s="80">
        <f t="shared" si="4"/>
        <v>713.3</v>
      </c>
      <c r="K16" s="80">
        <f t="shared" si="4"/>
        <v>253.98</v>
      </c>
      <c r="L16" s="135">
        <f t="shared" si="3"/>
        <v>35.606336744707697</v>
      </c>
    </row>
    <row r="17" spans="1:12" ht="38.25" customHeight="1">
      <c r="A17" s="20" t="s">
        <v>9</v>
      </c>
      <c r="B17" s="33" t="s">
        <v>368</v>
      </c>
      <c r="C17" s="32">
        <v>200</v>
      </c>
      <c r="D17" s="80">
        <v>713.3</v>
      </c>
      <c r="E17" s="13"/>
      <c r="F17" s="13"/>
      <c r="G17" s="3"/>
      <c r="J17" s="134">
        <v>713.3</v>
      </c>
      <c r="K17" s="136">
        <v>253.98</v>
      </c>
      <c r="L17" s="135">
        <f t="shared" si="3"/>
        <v>35.606336744707697</v>
      </c>
    </row>
    <row r="18" spans="1:12" ht="57.75" customHeight="1">
      <c r="A18" s="41" t="s">
        <v>213</v>
      </c>
      <c r="B18" s="42" t="s">
        <v>214</v>
      </c>
      <c r="C18" s="43" t="s">
        <v>7</v>
      </c>
      <c r="D18" s="81">
        <f>D19</f>
        <v>510</v>
      </c>
      <c r="E18" s="13"/>
      <c r="F18" s="13"/>
      <c r="G18" s="3"/>
      <c r="J18" s="81">
        <f t="shared" ref="J18:K19" si="5">J19</f>
        <v>520.11</v>
      </c>
      <c r="K18" s="81">
        <f t="shared" si="5"/>
        <v>117.95</v>
      </c>
      <c r="L18" s="137">
        <f t="shared" si="3"/>
        <v>22.677895060660244</v>
      </c>
    </row>
    <row r="19" spans="1:12" ht="31.5" customHeight="1">
      <c r="A19" s="72" t="s">
        <v>370</v>
      </c>
      <c r="B19" s="33" t="s">
        <v>215</v>
      </c>
      <c r="C19" s="32" t="s">
        <v>7</v>
      </c>
      <c r="D19" s="80">
        <f>D20</f>
        <v>510</v>
      </c>
      <c r="E19" s="13"/>
      <c r="F19" s="13"/>
      <c r="G19" s="3"/>
      <c r="J19" s="80">
        <f t="shared" si="5"/>
        <v>520.11</v>
      </c>
      <c r="K19" s="80">
        <f t="shared" si="5"/>
        <v>117.95</v>
      </c>
      <c r="L19" s="135">
        <f t="shared" si="3"/>
        <v>22.677895060660244</v>
      </c>
    </row>
    <row r="20" spans="1:12" ht="42" customHeight="1">
      <c r="A20" s="20" t="s">
        <v>9</v>
      </c>
      <c r="B20" s="33" t="s">
        <v>215</v>
      </c>
      <c r="C20" s="32">
        <v>200</v>
      </c>
      <c r="D20" s="80">
        <v>510</v>
      </c>
      <c r="E20" s="13"/>
      <c r="F20" s="13"/>
      <c r="G20" s="3"/>
      <c r="J20" s="136">
        <v>520.11</v>
      </c>
      <c r="K20" s="136">
        <v>117.95</v>
      </c>
      <c r="L20" s="135">
        <f t="shared" si="3"/>
        <v>22.677895060660244</v>
      </c>
    </row>
    <row r="21" spans="1:12" ht="76.5" customHeight="1">
      <c r="A21" s="41" t="s">
        <v>216</v>
      </c>
      <c r="B21" s="42" t="s">
        <v>217</v>
      </c>
      <c r="C21" s="43" t="s">
        <v>7</v>
      </c>
      <c r="D21" s="81">
        <f>D22+D26</f>
        <v>7538.56</v>
      </c>
      <c r="E21" s="13"/>
      <c r="F21" s="13"/>
      <c r="G21" s="3"/>
      <c r="J21" s="81">
        <f t="shared" ref="J21:K21" si="6">J22+J26</f>
        <v>8149.26</v>
      </c>
      <c r="K21" s="81">
        <f t="shared" si="6"/>
        <v>6024.22</v>
      </c>
      <c r="L21" s="137">
        <f t="shared" si="3"/>
        <v>73.923521890331145</v>
      </c>
    </row>
    <row r="22" spans="1:12" ht="37.5" customHeight="1">
      <c r="A22" s="20" t="s">
        <v>15</v>
      </c>
      <c r="B22" s="33" t="s">
        <v>373</v>
      </c>
      <c r="C22" s="32" t="s">
        <v>7</v>
      </c>
      <c r="D22" s="80">
        <f>D23+D24+D25</f>
        <v>617.26</v>
      </c>
      <c r="E22" s="13"/>
      <c r="F22" s="13"/>
      <c r="G22" s="3"/>
      <c r="J22" s="80">
        <f t="shared" ref="J22:K22" si="7">J23+J24+J25</f>
        <v>617.26</v>
      </c>
      <c r="K22" s="80">
        <f t="shared" si="7"/>
        <v>444.18</v>
      </c>
      <c r="L22" s="135">
        <f t="shared" si="3"/>
        <v>71.959952046139392</v>
      </c>
    </row>
    <row r="23" spans="1:12" ht="78.75" customHeight="1">
      <c r="A23" s="5" t="s">
        <v>17</v>
      </c>
      <c r="B23" s="33" t="s">
        <v>373</v>
      </c>
      <c r="C23" s="32">
        <v>100</v>
      </c>
      <c r="D23" s="84">
        <v>258.76</v>
      </c>
      <c r="E23" s="13"/>
      <c r="F23" s="13"/>
      <c r="G23" s="3"/>
      <c r="J23" s="136">
        <v>258.76</v>
      </c>
      <c r="K23" s="134">
        <v>210.16</v>
      </c>
      <c r="L23" s="135">
        <f t="shared" si="3"/>
        <v>81.218117174215493</v>
      </c>
    </row>
    <row r="24" spans="1:12" ht="41.25" customHeight="1">
      <c r="A24" s="20" t="s">
        <v>9</v>
      </c>
      <c r="B24" s="33" t="s">
        <v>373</v>
      </c>
      <c r="C24" s="32">
        <v>200</v>
      </c>
      <c r="D24" s="84">
        <v>348.5</v>
      </c>
      <c r="E24" s="13"/>
      <c r="F24" s="13"/>
      <c r="G24" s="3"/>
      <c r="J24" s="134">
        <v>348.5</v>
      </c>
      <c r="K24" s="136">
        <v>231.98</v>
      </c>
      <c r="L24" s="135">
        <f t="shared" si="3"/>
        <v>66.565279770444761</v>
      </c>
    </row>
    <row r="25" spans="1:12" ht="18.600000000000001" customHeight="1">
      <c r="A25" s="20" t="s">
        <v>11</v>
      </c>
      <c r="B25" s="33" t="s">
        <v>373</v>
      </c>
      <c r="C25" s="32">
        <v>800</v>
      </c>
      <c r="D25" s="84">
        <v>10</v>
      </c>
      <c r="E25" s="13"/>
      <c r="F25" s="13"/>
      <c r="G25" s="3"/>
      <c r="J25" s="134">
        <v>10</v>
      </c>
      <c r="K25" s="134">
        <v>2.04</v>
      </c>
      <c r="L25" s="135">
        <f t="shared" si="3"/>
        <v>20.400000000000002</v>
      </c>
    </row>
    <row r="26" spans="1:12" ht="37.5" customHeight="1">
      <c r="A26" s="20" t="s">
        <v>218</v>
      </c>
      <c r="B26" s="33" t="s">
        <v>374</v>
      </c>
      <c r="C26" s="32" t="s">
        <v>7</v>
      </c>
      <c r="D26" s="80">
        <f>D27</f>
        <v>6921.3</v>
      </c>
      <c r="E26" s="13"/>
      <c r="F26" s="13"/>
      <c r="G26" s="3"/>
      <c r="J26" s="80">
        <f t="shared" ref="J26:K26" si="8">J27</f>
        <v>7532</v>
      </c>
      <c r="K26" s="80">
        <f t="shared" si="8"/>
        <v>5580.04</v>
      </c>
      <c r="L26" s="135">
        <f t="shared" si="3"/>
        <v>74.084439723844923</v>
      </c>
    </row>
    <row r="27" spans="1:12" ht="81.75" customHeight="1">
      <c r="A27" s="5" t="s">
        <v>17</v>
      </c>
      <c r="B27" s="33" t="s">
        <v>374</v>
      </c>
      <c r="C27" s="32">
        <v>100</v>
      </c>
      <c r="D27" s="80">
        <v>6921.3</v>
      </c>
      <c r="E27" s="13"/>
      <c r="F27" s="13"/>
      <c r="G27" s="3"/>
      <c r="J27" s="134">
        <v>7532</v>
      </c>
      <c r="K27" s="136">
        <v>5580.04</v>
      </c>
      <c r="L27" s="135">
        <f t="shared" si="3"/>
        <v>74.084439723844923</v>
      </c>
    </row>
    <row r="28" spans="1:12" ht="117.75" customHeight="1">
      <c r="A28" s="45" t="s">
        <v>204</v>
      </c>
      <c r="B28" s="42" t="s">
        <v>48</v>
      </c>
      <c r="C28" s="43" t="s">
        <v>7</v>
      </c>
      <c r="D28" s="81">
        <f>D29+D34+D39</f>
        <v>6958.42</v>
      </c>
      <c r="E28" s="13">
        <v>654.84</v>
      </c>
      <c r="F28" s="13">
        <v>654.84</v>
      </c>
      <c r="G28" s="3"/>
      <c r="J28" s="81">
        <f t="shared" ref="J28:K28" si="9">J29+J34+J39</f>
        <v>6896.01</v>
      </c>
      <c r="K28" s="81">
        <f t="shared" si="9"/>
        <v>5468.77</v>
      </c>
      <c r="L28" s="137">
        <f t="shared" ref="L28:L32" si="10">K28/J28*100</f>
        <v>79.303394281620825</v>
      </c>
    </row>
    <row r="29" spans="1:12" ht="58.5" customHeight="1">
      <c r="A29" s="46" t="s">
        <v>287</v>
      </c>
      <c r="B29" s="42" t="s">
        <v>49</v>
      </c>
      <c r="C29" s="43" t="s">
        <v>7</v>
      </c>
      <c r="D29" s="81">
        <f>D30</f>
        <v>3484.6299999999997</v>
      </c>
      <c r="E29" s="13"/>
      <c r="F29" s="13"/>
      <c r="G29" s="3"/>
      <c r="J29" s="81">
        <f t="shared" ref="J29:K29" si="11">J30</f>
        <v>3484.6299999999997</v>
      </c>
      <c r="K29" s="81">
        <f t="shared" si="11"/>
        <v>2373.63</v>
      </c>
      <c r="L29" s="137">
        <f t="shared" si="10"/>
        <v>68.117131517549936</v>
      </c>
    </row>
    <row r="30" spans="1:12" ht="40.5" customHeight="1">
      <c r="A30" s="60" t="s">
        <v>205</v>
      </c>
      <c r="B30" s="33" t="s">
        <v>321</v>
      </c>
      <c r="C30" s="43" t="s">
        <v>7</v>
      </c>
      <c r="D30" s="80">
        <f>D31+D32+D33</f>
        <v>3484.6299999999997</v>
      </c>
      <c r="E30" s="13"/>
      <c r="F30" s="13"/>
      <c r="G30" s="3"/>
      <c r="J30" s="80">
        <f t="shared" ref="J30:K30" si="12">J31+J32+J33</f>
        <v>3484.6299999999997</v>
      </c>
      <c r="K30" s="80">
        <f t="shared" si="12"/>
        <v>2373.63</v>
      </c>
      <c r="L30" s="135">
        <f t="shared" si="10"/>
        <v>68.117131517549936</v>
      </c>
    </row>
    <row r="31" spans="1:12" ht="82.5" customHeight="1">
      <c r="A31" s="5" t="s">
        <v>17</v>
      </c>
      <c r="B31" s="33" t="s">
        <v>321</v>
      </c>
      <c r="C31" s="32">
        <v>100</v>
      </c>
      <c r="D31" s="80">
        <v>2856.6</v>
      </c>
      <c r="E31" s="13"/>
      <c r="F31" s="13"/>
      <c r="G31" s="3"/>
      <c r="J31" s="134">
        <v>2856.6</v>
      </c>
      <c r="K31" s="134">
        <v>2019.5</v>
      </c>
      <c r="L31" s="135">
        <f t="shared" si="10"/>
        <v>70.695932227123166</v>
      </c>
    </row>
    <row r="32" spans="1:12" ht="37.5" customHeight="1">
      <c r="A32" s="20" t="s">
        <v>9</v>
      </c>
      <c r="B32" s="33" t="s">
        <v>321</v>
      </c>
      <c r="C32" s="32">
        <v>200</v>
      </c>
      <c r="D32" s="80">
        <v>615.42999999999995</v>
      </c>
      <c r="E32" s="13"/>
      <c r="F32" s="13"/>
      <c r="G32" s="3"/>
      <c r="J32" s="136">
        <v>615.42999999999995</v>
      </c>
      <c r="K32" s="136">
        <v>352.82</v>
      </c>
      <c r="L32" s="135">
        <f t="shared" si="10"/>
        <v>57.329021984628639</v>
      </c>
    </row>
    <row r="33" spans="1:12" ht="26.25" customHeight="1">
      <c r="A33" s="20" t="s">
        <v>11</v>
      </c>
      <c r="B33" s="33" t="s">
        <v>321</v>
      </c>
      <c r="C33" s="32">
        <v>800</v>
      </c>
      <c r="D33" s="80">
        <v>12.6</v>
      </c>
      <c r="E33" s="13"/>
      <c r="F33" s="13"/>
      <c r="G33" s="3"/>
      <c r="J33" s="134">
        <v>12.6</v>
      </c>
      <c r="K33" s="136">
        <v>1.31</v>
      </c>
      <c r="L33" s="135">
        <f>K33/J33*100</f>
        <v>10.396825396825397</v>
      </c>
    </row>
    <row r="34" spans="1:12" ht="58.5" customHeight="1">
      <c r="A34" s="61" t="s">
        <v>206</v>
      </c>
      <c r="B34" s="42" t="s">
        <v>322</v>
      </c>
      <c r="C34" s="43" t="s">
        <v>7</v>
      </c>
      <c r="D34" s="81">
        <f>D35+D37</f>
        <v>472</v>
      </c>
      <c r="E34" s="13"/>
      <c r="F34" s="13"/>
      <c r="G34" s="3"/>
      <c r="J34" s="81">
        <f t="shared" ref="J34:K34" si="13">J35+J37</f>
        <v>409.59</v>
      </c>
      <c r="K34" s="81">
        <f t="shared" si="13"/>
        <v>146.84</v>
      </c>
      <c r="L34" s="137">
        <f t="shared" ref="L34:L43" si="14">K34/J34*100</f>
        <v>35.850484630972439</v>
      </c>
    </row>
    <row r="35" spans="1:12" ht="62.25" customHeight="1">
      <c r="A35" s="69" t="s">
        <v>207</v>
      </c>
      <c r="B35" s="33" t="s">
        <v>323</v>
      </c>
      <c r="C35" s="32" t="s">
        <v>7</v>
      </c>
      <c r="D35" s="80">
        <f>D36</f>
        <v>462</v>
      </c>
      <c r="E35" s="13"/>
      <c r="F35" s="13"/>
      <c r="G35" s="3"/>
      <c r="J35" s="80">
        <f t="shared" ref="J35:K35" si="15">J36</f>
        <v>399.59</v>
      </c>
      <c r="K35" s="80">
        <f t="shared" si="15"/>
        <v>146.84</v>
      </c>
      <c r="L35" s="135">
        <f t="shared" si="14"/>
        <v>36.747666358016971</v>
      </c>
    </row>
    <row r="36" spans="1:12" ht="43.5" customHeight="1">
      <c r="A36" s="5" t="s">
        <v>9</v>
      </c>
      <c r="B36" s="33" t="s">
        <v>323</v>
      </c>
      <c r="C36" s="32">
        <v>200</v>
      </c>
      <c r="D36" s="80">
        <v>462</v>
      </c>
      <c r="E36" s="13"/>
      <c r="F36" s="13"/>
      <c r="G36" s="3"/>
      <c r="J36" s="136">
        <v>399.59</v>
      </c>
      <c r="K36" s="136">
        <v>146.84</v>
      </c>
      <c r="L36" s="135">
        <f t="shared" si="14"/>
        <v>36.747666358016971</v>
      </c>
    </row>
    <row r="37" spans="1:12" ht="41.25" customHeight="1">
      <c r="A37" s="70" t="s">
        <v>367</v>
      </c>
      <c r="B37" s="33" t="s">
        <v>324</v>
      </c>
      <c r="C37" s="32" t="s">
        <v>7</v>
      </c>
      <c r="D37" s="80">
        <f>D38</f>
        <v>10</v>
      </c>
      <c r="E37" s="13"/>
      <c r="F37" s="13"/>
      <c r="G37" s="3"/>
      <c r="J37" s="80">
        <f t="shared" ref="J37:K37" si="16">J38</f>
        <v>10</v>
      </c>
      <c r="K37" s="80">
        <f t="shared" si="16"/>
        <v>0</v>
      </c>
      <c r="L37" s="135">
        <f t="shared" si="14"/>
        <v>0</v>
      </c>
    </row>
    <row r="38" spans="1:12" ht="37.5" customHeight="1">
      <c r="A38" s="20" t="s">
        <v>9</v>
      </c>
      <c r="B38" s="33" t="s">
        <v>324</v>
      </c>
      <c r="C38" s="32">
        <v>200</v>
      </c>
      <c r="D38" s="80">
        <v>10</v>
      </c>
      <c r="E38" s="13"/>
      <c r="F38" s="13"/>
      <c r="G38" s="3"/>
      <c r="J38" s="134">
        <v>10</v>
      </c>
      <c r="K38" s="134">
        <v>0</v>
      </c>
      <c r="L38" s="135">
        <f t="shared" si="14"/>
        <v>0</v>
      </c>
    </row>
    <row r="39" spans="1:12" ht="55.5" customHeight="1">
      <c r="A39" s="41" t="s">
        <v>333</v>
      </c>
      <c r="B39" s="42" t="s">
        <v>449</v>
      </c>
      <c r="C39" s="43" t="s">
        <v>7</v>
      </c>
      <c r="D39" s="81">
        <f>D40+D42</f>
        <v>3001.79</v>
      </c>
      <c r="E39" s="13"/>
      <c r="F39" s="13"/>
      <c r="G39" s="3"/>
      <c r="J39" s="81">
        <f t="shared" ref="J39:K39" si="17">J40+J42</f>
        <v>3001.79</v>
      </c>
      <c r="K39" s="81">
        <f t="shared" si="17"/>
        <v>2948.3</v>
      </c>
      <c r="L39" s="137">
        <f t="shared" si="14"/>
        <v>98.21806322227738</v>
      </c>
    </row>
    <row r="40" spans="1:12" ht="48" customHeight="1">
      <c r="A40" s="20" t="s">
        <v>464</v>
      </c>
      <c r="B40" s="117" t="s">
        <v>450</v>
      </c>
      <c r="C40" s="116" t="s">
        <v>7</v>
      </c>
      <c r="D40" s="80">
        <f>D41</f>
        <v>2519.79</v>
      </c>
      <c r="E40" s="13"/>
      <c r="F40" s="13"/>
      <c r="G40" s="3"/>
      <c r="J40" s="80">
        <f t="shared" ref="J40:K40" si="18">J41</f>
        <v>2519.79</v>
      </c>
      <c r="K40" s="80">
        <f t="shared" si="18"/>
        <v>2466.3000000000002</v>
      </c>
      <c r="L40" s="135">
        <f t="shared" si="14"/>
        <v>97.877204052718696</v>
      </c>
    </row>
    <row r="41" spans="1:12" ht="39.75" customHeight="1">
      <c r="A41" s="20" t="s">
        <v>9</v>
      </c>
      <c r="B41" s="117" t="s">
        <v>450</v>
      </c>
      <c r="C41" s="116">
        <v>200</v>
      </c>
      <c r="D41" s="80">
        <v>2519.79</v>
      </c>
      <c r="E41" s="13"/>
      <c r="F41" s="13"/>
      <c r="G41" s="3"/>
      <c r="J41" s="136">
        <v>2519.79</v>
      </c>
      <c r="K41" s="134">
        <v>2466.3000000000002</v>
      </c>
      <c r="L41" s="135">
        <f t="shared" si="14"/>
        <v>97.877204052718696</v>
      </c>
    </row>
    <row r="42" spans="1:12" ht="53.25" customHeight="1">
      <c r="A42" s="20" t="s">
        <v>451</v>
      </c>
      <c r="B42" s="117" t="s">
        <v>452</v>
      </c>
      <c r="C42" s="116" t="s">
        <v>7</v>
      </c>
      <c r="D42" s="80">
        <f>D43</f>
        <v>482</v>
      </c>
      <c r="E42" s="13"/>
      <c r="F42" s="13"/>
      <c r="G42" s="3"/>
      <c r="J42" s="80">
        <f t="shared" ref="J42:K42" si="19">J43</f>
        <v>482</v>
      </c>
      <c r="K42" s="80">
        <f t="shared" si="19"/>
        <v>482</v>
      </c>
      <c r="L42" s="135">
        <f t="shared" si="14"/>
        <v>100</v>
      </c>
    </row>
    <row r="43" spans="1:12" ht="35.25" customHeight="1">
      <c r="A43" s="20" t="s">
        <v>9</v>
      </c>
      <c r="B43" s="117" t="s">
        <v>452</v>
      </c>
      <c r="C43" s="116">
        <v>200</v>
      </c>
      <c r="D43" s="80">
        <v>482</v>
      </c>
      <c r="E43" s="13"/>
      <c r="F43" s="13"/>
      <c r="G43" s="3"/>
      <c r="J43" s="134">
        <v>482</v>
      </c>
      <c r="K43" s="134">
        <v>482</v>
      </c>
      <c r="L43" s="135">
        <f t="shared" si="14"/>
        <v>100</v>
      </c>
    </row>
    <row r="44" spans="1:12" ht="118.5" customHeight="1">
      <c r="A44" s="45" t="s">
        <v>455</v>
      </c>
      <c r="B44" s="42" t="s">
        <v>50</v>
      </c>
      <c r="C44" s="43" t="s">
        <v>7</v>
      </c>
      <c r="D44" s="82">
        <f>D45+D55+D49+D62</f>
        <v>34755.839999999997</v>
      </c>
      <c r="E44" s="13">
        <v>10224.94</v>
      </c>
      <c r="F44" s="13">
        <v>9880.4</v>
      </c>
      <c r="G44" s="3"/>
      <c r="J44" s="82">
        <f t="shared" ref="J44:K44" si="20">J45+J55+J49+J62</f>
        <v>37490</v>
      </c>
      <c r="K44" s="82">
        <f t="shared" si="20"/>
        <v>27163.8</v>
      </c>
      <c r="L44" s="137">
        <f t="shared" ref="L44:L47" si="21">K44/J44*100</f>
        <v>72.456121632435313</v>
      </c>
    </row>
    <row r="45" spans="1:12" ht="81.75" customHeight="1">
      <c r="A45" s="47" t="s">
        <v>341</v>
      </c>
      <c r="B45" s="42" t="s">
        <v>325</v>
      </c>
      <c r="C45" s="43" t="s">
        <v>7</v>
      </c>
      <c r="D45" s="82">
        <f>D46</f>
        <v>9317</v>
      </c>
      <c r="E45" s="13"/>
      <c r="F45" s="13"/>
      <c r="G45" s="3"/>
      <c r="J45" s="82">
        <f t="shared" ref="J45:K47" si="22">J46</f>
        <v>9386.85</v>
      </c>
      <c r="K45" s="82">
        <f t="shared" si="22"/>
        <v>7002.18</v>
      </c>
      <c r="L45" s="137">
        <f t="shared" si="21"/>
        <v>74.595631122261466</v>
      </c>
    </row>
    <row r="46" spans="1:12" ht="61.5" customHeight="1">
      <c r="A46" s="47" t="s">
        <v>457</v>
      </c>
      <c r="B46" s="42" t="s">
        <v>326</v>
      </c>
      <c r="C46" s="43" t="s">
        <v>7</v>
      </c>
      <c r="D46" s="82">
        <f>D47</f>
        <v>9317</v>
      </c>
      <c r="E46" s="13"/>
      <c r="F46" s="13"/>
      <c r="G46" s="3"/>
      <c r="J46" s="82">
        <f t="shared" si="22"/>
        <v>9386.85</v>
      </c>
      <c r="K46" s="82">
        <f t="shared" si="22"/>
        <v>7002.18</v>
      </c>
      <c r="L46" s="137">
        <f t="shared" si="21"/>
        <v>74.595631122261466</v>
      </c>
    </row>
    <row r="47" spans="1:12" ht="52.5" customHeight="1">
      <c r="A47" s="20" t="s">
        <v>458</v>
      </c>
      <c r="B47" s="33" t="s">
        <v>327</v>
      </c>
      <c r="C47" s="32" t="s">
        <v>7</v>
      </c>
      <c r="D47" s="80">
        <f>D48</f>
        <v>9317</v>
      </c>
      <c r="E47" s="13">
        <v>2626.56</v>
      </c>
      <c r="F47" s="22">
        <v>2626.56</v>
      </c>
      <c r="G47" s="3"/>
      <c r="J47" s="80">
        <f t="shared" si="22"/>
        <v>9386.85</v>
      </c>
      <c r="K47" s="80">
        <f t="shared" si="22"/>
        <v>7002.18</v>
      </c>
      <c r="L47" s="135">
        <f t="shared" si="21"/>
        <v>74.595631122261466</v>
      </c>
    </row>
    <row r="48" spans="1:12" ht="39" customHeight="1">
      <c r="A48" s="30" t="s">
        <v>9</v>
      </c>
      <c r="B48" s="33" t="s">
        <v>327</v>
      </c>
      <c r="C48" s="32">
        <v>200</v>
      </c>
      <c r="D48" s="79">
        <v>9317</v>
      </c>
      <c r="E48" s="26" t="e">
        <f>E68+E69+#REF!</f>
        <v>#REF!</v>
      </c>
      <c r="F48" s="26" t="e">
        <f>F68+F69+#REF!</f>
        <v>#REF!</v>
      </c>
      <c r="G48" s="3"/>
      <c r="J48" s="136">
        <v>9386.85</v>
      </c>
      <c r="K48" s="136">
        <v>7002.18</v>
      </c>
      <c r="L48" s="135">
        <f t="shared" ref="L48:L51" si="23">K48/J48*100</f>
        <v>74.595631122261466</v>
      </c>
    </row>
    <row r="49" spans="1:12" ht="57.75" customHeight="1">
      <c r="A49" s="62" t="s">
        <v>471</v>
      </c>
      <c r="B49" s="42" t="s">
        <v>328</v>
      </c>
      <c r="C49" s="43" t="s">
        <v>7</v>
      </c>
      <c r="D49" s="78">
        <f>D50</f>
        <v>3000</v>
      </c>
      <c r="E49" s="26"/>
      <c r="F49" s="26"/>
      <c r="G49" s="3"/>
      <c r="J49" s="78">
        <f t="shared" ref="J49:K49" si="24">J50</f>
        <v>3000</v>
      </c>
      <c r="K49" s="78">
        <f t="shared" si="24"/>
        <v>2655</v>
      </c>
      <c r="L49" s="137">
        <f t="shared" si="23"/>
        <v>88.5</v>
      </c>
    </row>
    <row r="50" spans="1:12" ht="57" customHeight="1">
      <c r="A50" s="20" t="s">
        <v>333</v>
      </c>
      <c r="B50" s="33" t="s">
        <v>342</v>
      </c>
      <c r="C50" s="32" t="s">
        <v>7</v>
      </c>
      <c r="D50" s="79">
        <f>D51+D53</f>
        <v>3000</v>
      </c>
      <c r="E50" s="26"/>
      <c r="F50" s="26"/>
      <c r="G50" s="3"/>
      <c r="J50" s="79">
        <f t="shared" ref="J50:K50" si="25">J51+J53</f>
        <v>3000</v>
      </c>
      <c r="K50" s="79">
        <f t="shared" si="25"/>
        <v>2655</v>
      </c>
      <c r="L50" s="135">
        <f t="shared" si="23"/>
        <v>88.5</v>
      </c>
    </row>
    <row r="51" spans="1:12" ht="21.75" customHeight="1">
      <c r="A51" s="30" t="s">
        <v>343</v>
      </c>
      <c r="B51" s="117" t="s">
        <v>472</v>
      </c>
      <c r="C51" s="116" t="s">
        <v>7</v>
      </c>
      <c r="D51" s="79">
        <f>D52</f>
        <v>2700</v>
      </c>
      <c r="E51" s="26"/>
      <c r="F51" s="26"/>
      <c r="G51" s="3"/>
      <c r="J51" s="79">
        <f t="shared" ref="J51:K51" si="26">J52</f>
        <v>2700</v>
      </c>
      <c r="K51" s="79">
        <f t="shared" si="26"/>
        <v>2355</v>
      </c>
      <c r="L51" s="135">
        <f t="shared" si="23"/>
        <v>87.222222222222229</v>
      </c>
    </row>
    <row r="52" spans="1:12" ht="40.5" customHeight="1">
      <c r="A52" s="30" t="s">
        <v>212</v>
      </c>
      <c r="B52" s="117" t="s">
        <v>472</v>
      </c>
      <c r="C52" s="116">
        <v>200</v>
      </c>
      <c r="D52" s="79">
        <v>2700</v>
      </c>
      <c r="E52" s="26"/>
      <c r="F52" s="26"/>
      <c r="G52" s="3"/>
      <c r="J52" s="134">
        <v>2700</v>
      </c>
      <c r="K52" s="134">
        <v>2355</v>
      </c>
      <c r="L52" s="135">
        <f t="shared" ref="L52:L57" si="27">K52/J52*100</f>
        <v>87.222222222222229</v>
      </c>
    </row>
    <row r="53" spans="1:12" ht="59.25" customHeight="1">
      <c r="A53" s="65" t="s">
        <v>456</v>
      </c>
      <c r="B53" s="74" t="s">
        <v>473</v>
      </c>
      <c r="C53" s="116" t="s">
        <v>7</v>
      </c>
      <c r="D53" s="79">
        <f>D54</f>
        <v>300</v>
      </c>
      <c r="E53" s="26"/>
      <c r="F53" s="26"/>
      <c r="G53" s="3"/>
      <c r="J53" s="79">
        <f t="shared" ref="J53:K53" si="28">J54</f>
        <v>300</v>
      </c>
      <c r="K53" s="79">
        <f t="shared" si="28"/>
        <v>300</v>
      </c>
      <c r="L53" s="135">
        <f t="shared" si="27"/>
        <v>100</v>
      </c>
    </row>
    <row r="54" spans="1:12" ht="39" customHeight="1">
      <c r="A54" s="20" t="s">
        <v>302</v>
      </c>
      <c r="B54" s="74" t="s">
        <v>473</v>
      </c>
      <c r="C54" s="116">
        <v>200</v>
      </c>
      <c r="D54" s="79">
        <v>300</v>
      </c>
      <c r="E54" s="26"/>
      <c r="F54" s="26"/>
      <c r="G54" s="3"/>
      <c r="J54" s="134">
        <v>300</v>
      </c>
      <c r="K54" s="134">
        <v>300</v>
      </c>
      <c r="L54" s="135">
        <f t="shared" si="27"/>
        <v>100</v>
      </c>
    </row>
    <row r="55" spans="1:12" ht="49.5" customHeight="1">
      <c r="A55" s="45" t="s">
        <v>419</v>
      </c>
      <c r="B55" s="42" t="s">
        <v>329</v>
      </c>
      <c r="C55" s="43" t="s">
        <v>7</v>
      </c>
      <c r="D55" s="78">
        <f>D56</f>
        <v>22425.84</v>
      </c>
      <c r="E55" s="26"/>
      <c r="F55" s="26"/>
      <c r="G55" s="3"/>
      <c r="J55" s="78">
        <f t="shared" ref="J55:K55" si="29">J56</f>
        <v>25090.15</v>
      </c>
      <c r="K55" s="78">
        <f t="shared" si="29"/>
        <v>17498.43</v>
      </c>
      <c r="L55" s="135">
        <f t="shared" si="27"/>
        <v>69.742229520349625</v>
      </c>
    </row>
    <row r="56" spans="1:12" ht="38.25" customHeight="1">
      <c r="A56" s="45" t="s">
        <v>459</v>
      </c>
      <c r="B56" s="42" t="s">
        <v>330</v>
      </c>
      <c r="C56" s="43" t="s">
        <v>7</v>
      </c>
      <c r="D56" s="78">
        <f>D57+D60</f>
        <v>22425.84</v>
      </c>
      <c r="E56" s="26"/>
      <c r="F56" s="26"/>
      <c r="G56" s="3"/>
      <c r="J56" s="78">
        <f t="shared" ref="J56:K56" si="30">J57+J60</f>
        <v>25090.15</v>
      </c>
      <c r="K56" s="78">
        <f t="shared" si="30"/>
        <v>17498.43</v>
      </c>
      <c r="L56" s="135">
        <f t="shared" si="27"/>
        <v>69.742229520349625</v>
      </c>
    </row>
    <row r="57" spans="1:12" ht="43.5" customHeight="1">
      <c r="A57" s="5" t="s">
        <v>460</v>
      </c>
      <c r="B57" s="33" t="s">
        <v>334</v>
      </c>
      <c r="C57" s="32" t="s">
        <v>7</v>
      </c>
      <c r="D57" s="79">
        <f>D58</f>
        <v>12090.04</v>
      </c>
      <c r="E57" s="26"/>
      <c r="F57" s="26"/>
      <c r="G57" s="3"/>
      <c r="J57" s="79">
        <f t="shared" ref="J57:K57" si="31">J58</f>
        <v>13610.77</v>
      </c>
      <c r="K57" s="79">
        <f t="shared" si="31"/>
        <v>9577.58</v>
      </c>
      <c r="L57" s="135">
        <f t="shared" si="27"/>
        <v>70.367657377209369</v>
      </c>
    </row>
    <row r="58" spans="1:12" ht="39.75" customHeight="1">
      <c r="A58" s="5" t="s">
        <v>9</v>
      </c>
      <c r="B58" s="33" t="s">
        <v>334</v>
      </c>
      <c r="C58" s="32">
        <v>200</v>
      </c>
      <c r="D58" s="79">
        <v>12090.04</v>
      </c>
      <c r="E58" s="26"/>
      <c r="F58" s="26"/>
      <c r="G58" s="3"/>
      <c r="J58" s="136">
        <v>13610.77</v>
      </c>
      <c r="K58" s="136">
        <v>9577.58</v>
      </c>
      <c r="L58" s="135">
        <f>K58/J58*100</f>
        <v>70.367657377209369</v>
      </c>
    </row>
    <row r="59" spans="1:12" ht="61.5" customHeight="1">
      <c r="A59" s="45" t="s">
        <v>461</v>
      </c>
      <c r="B59" s="117" t="s">
        <v>463</v>
      </c>
      <c r="C59" s="116" t="s">
        <v>7</v>
      </c>
      <c r="D59" s="79">
        <f>D60</f>
        <v>10335.799999999999</v>
      </c>
      <c r="E59" s="26"/>
      <c r="F59" s="26"/>
      <c r="G59" s="3"/>
      <c r="J59" s="79">
        <f t="shared" ref="J59:K60" si="32">J60</f>
        <v>11479.38</v>
      </c>
      <c r="K59" s="79">
        <f t="shared" si="32"/>
        <v>7920.85</v>
      </c>
      <c r="L59" s="135">
        <f t="shared" ref="L59:L65" si="33">K59/J59*100</f>
        <v>69.000677736950962</v>
      </c>
    </row>
    <row r="60" spans="1:12" ht="42" customHeight="1">
      <c r="A60" s="5" t="s">
        <v>462</v>
      </c>
      <c r="B60" s="117" t="s">
        <v>420</v>
      </c>
      <c r="C60" s="32" t="s">
        <v>7</v>
      </c>
      <c r="D60" s="79">
        <f>D61</f>
        <v>10335.799999999999</v>
      </c>
      <c r="E60" s="26"/>
      <c r="F60" s="26"/>
      <c r="G60" s="3"/>
      <c r="J60" s="79">
        <f t="shared" si="32"/>
        <v>11479.38</v>
      </c>
      <c r="K60" s="79">
        <f t="shared" si="32"/>
        <v>7920.85</v>
      </c>
      <c r="L60" s="135">
        <f t="shared" si="33"/>
        <v>69.000677736950962</v>
      </c>
    </row>
    <row r="61" spans="1:12" ht="39" customHeight="1">
      <c r="A61" s="5" t="s">
        <v>9</v>
      </c>
      <c r="B61" s="117" t="s">
        <v>420</v>
      </c>
      <c r="C61" s="32">
        <v>200</v>
      </c>
      <c r="D61" s="79">
        <v>10335.799999999999</v>
      </c>
      <c r="E61" s="26"/>
      <c r="F61" s="26"/>
      <c r="G61" s="3"/>
      <c r="J61" s="134">
        <v>11479.38</v>
      </c>
      <c r="K61" s="134">
        <v>7920.85</v>
      </c>
      <c r="L61" s="135">
        <f t="shared" si="33"/>
        <v>69.000677736950962</v>
      </c>
    </row>
    <row r="62" spans="1:12" ht="58.5" customHeight="1">
      <c r="A62" s="62" t="s">
        <v>219</v>
      </c>
      <c r="B62" s="42" t="s">
        <v>331</v>
      </c>
      <c r="C62" s="43" t="s">
        <v>7</v>
      </c>
      <c r="D62" s="78">
        <f>D63</f>
        <v>13</v>
      </c>
      <c r="E62" s="26"/>
      <c r="F62" s="26"/>
      <c r="G62" s="3"/>
      <c r="J62" s="78">
        <f t="shared" ref="J62:K62" si="34">J63</f>
        <v>13</v>
      </c>
      <c r="K62" s="78">
        <f t="shared" si="34"/>
        <v>8.19</v>
      </c>
      <c r="L62" s="137">
        <f t="shared" si="33"/>
        <v>63</v>
      </c>
    </row>
    <row r="63" spans="1:12" ht="40.5" customHeight="1">
      <c r="A63" s="47" t="s">
        <v>344</v>
      </c>
      <c r="B63" s="42" t="s">
        <v>332</v>
      </c>
      <c r="C63" s="43" t="s">
        <v>7</v>
      </c>
      <c r="D63" s="78">
        <f>D64+D66</f>
        <v>13</v>
      </c>
      <c r="E63" s="26"/>
      <c r="F63" s="26"/>
      <c r="G63" s="3"/>
      <c r="J63" s="78">
        <f t="shared" ref="J63:K63" si="35">J64+J66</f>
        <v>13</v>
      </c>
      <c r="K63" s="78">
        <f t="shared" si="35"/>
        <v>8.19</v>
      </c>
      <c r="L63" s="137">
        <f t="shared" si="33"/>
        <v>63</v>
      </c>
    </row>
    <row r="64" spans="1:12" ht="43.5" customHeight="1">
      <c r="A64" s="34" t="s">
        <v>345</v>
      </c>
      <c r="B64" s="33" t="s">
        <v>335</v>
      </c>
      <c r="C64" s="32" t="s">
        <v>7</v>
      </c>
      <c r="D64" s="79">
        <f>D65</f>
        <v>13</v>
      </c>
      <c r="E64" s="26"/>
      <c r="F64" s="26"/>
      <c r="G64" s="3"/>
      <c r="J64" s="79">
        <f t="shared" ref="J64:K64" si="36">J65</f>
        <v>13</v>
      </c>
      <c r="K64" s="79">
        <f t="shared" si="36"/>
        <v>8.19</v>
      </c>
      <c r="L64" s="135">
        <f t="shared" si="33"/>
        <v>63</v>
      </c>
    </row>
    <row r="65" spans="1:12" ht="42" customHeight="1">
      <c r="A65" s="5" t="s">
        <v>9</v>
      </c>
      <c r="B65" s="33" t="s">
        <v>335</v>
      </c>
      <c r="C65" s="32">
        <v>200</v>
      </c>
      <c r="D65" s="79">
        <v>13</v>
      </c>
      <c r="E65" s="26"/>
      <c r="F65" s="26"/>
      <c r="G65" s="3"/>
      <c r="J65" s="134">
        <v>13</v>
      </c>
      <c r="K65" s="134">
        <v>8.19</v>
      </c>
      <c r="L65" s="135">
        <f t="shared" si="33"/>
        <v>63</v>
      </c>
    </row>
    <row r="66" spans="1:12" ht="34.5" customHeight="1">
      <c r="A66" s="35" t="s">
        <v>346</v>
      </c>
      <c r="B66" s="33" t="s">
        <v>347</v>
      </c>
      <c r="C66" s="32" t="s">
        <v>7</v>
      </c>
      <c r="D66" s="79">
        <f>D67</f>
        <v>0</v>
      </c>
      <c r="E66" s="26"/>
      <c r="F66" s="26"/>
      <c r="G66" s="3"/>
      <c r="J66" s="136"/>
      <c r="K66" s="136"/>
      <c r="L66" s="136"/>
    </row>
    <row r="67" spans="1:12" ht="42" customHeight="1">
      <c r="A67" s="5" t="s">
        <v>9</v>
      </c>
      <c r="B67" s="33" t="s">
        <v>347</v>
      </c>
      <c r="C67" s="32">
        <v>200</v>
      </c>
      <c r="D67" s="79">
        <v>0</v>
      </c>
      <c r="E67" s="26"/>
      <c r="F67" s="26"/>
      <c r="G67" s="3"/>
      <c r="J67" s="136"/>
      <c r="K67" s="136"/>
      <c r="L67" s="136"/>
    </row>
    <row r="68" spans="1:12" ht="78" customHeight="1">
      <c r="A68" s="45" t="s">
        <v>220</v>
      </c>
      <c r="B68" s="42" t="s">
        <v>51</v>
      </c>
      <c r="C68" s="43" t="s">
        <v>7</v>
      </c>
      <c r="D68" s="78">
        <f>D69+D80+D73</f>
        <v>14760.220000000001</v>
      </c>
      <c r="E68" s="13">
        <v>25087.35</v>
      </c>
      <c r="F68" s="13">
        <v>24518.36</v>
      </c>
      <c r="G68" s="3"/>
      <c r="J68" s="78">
        <f t="shared" ref="J68:K68" si="37">J69+J80+J73</f>
        <v>7272.9700000000012</v>
      </c>
      <c r="K68" s="78">
        <f t="shared" si="37"/>
        <v>5079.2700000000004</v>
      </c>
      <c r="L68" s="137">
        <f t="shared" ref="L68:L104" si="38">K68/J68*100</f>
        <v>69.837631669043049</v>
      </c>
    </row>
    <row r="69" spans="1:12" ht="57.75" customHeight="1">
      <c r="A69" s="41" t="s">
        <v>230</v>
      </c>
      <c r="B69" s="42" t="s">
        <v>52</v>
      </c>
      <c r="C69" s="43" t="s">
        <v>7</v>
      </c>
      <c r="D69" s="78">
        <f>D70</f>
        <v>10</v>
      </c>
      <c r="E69" s="13">
        <v>4250.6399999999994</v>
      </c>
      <c r="F69" s="13">
        <v>5580.95</v>
      </c>
      <c r="G69" s="3"/>
      <c r="J69" s="78">
        <f t="shared" ref="J69:K71" si="39">J70</f>
        <v>10</v>
      </c>
      <c r="K69" s="78">
        <f t="shared" si="39"/>
        <v>10</v>
      </c>
      <c r="L69" s="137">
        <f t="shared" si="38"/>
        <v>100</v>
      </c>
    </row>
    <row r="70" spans="1:12" ht="57" customHeight="1">
      <c r="A70" s="48" t="s">
        <v>188</v>
      </c>
      <c r="B70" s="42" t="s">
        <v>53</v>
      </c>
      <c r="C70" s="43" t="s">
        <v>7</v>
      </c>
      <c r="D70" s="78">
        <f>D71</f>
        <v>10</v>
      </c>
      <c r="E70" s="26" t="e">
        <f>#REF!+#REF!+E75</f>
        <v>#REF!</v>
      </c>
      <c r="F70" s="26" t="e">
        <f>#REF!+#REF!+F75</f>
        <v>#REF!</v>
      </c>
      <c r="G70" s="3"/>
      <c r="J70" s="78">
        <f t="shared" si="39"/>
        <v>10</v>
      </c>
      <c r="K70" s="78">
        <f t="shared" si="39"/>
        <v>10</v>
      </c>
      <c r="L70" s="137">
        <f t="shared" si="38"/>
        <v>100</v>
      </c>
    </row>
    <row r="71" spans="1:12" ht="46.5" customHeight="1">
      <c r="A71" s="18" t="s">
        <v>35</v>
      </c>
      <c r="B71" s="33" t="s">
        <v>221</v>
      </c>
      <c r="C71" s="32" t="s">
        <v>7</v>
      </c>
      <c r="D71" s="79">
        <f>D72</f>
        <v>10</v>
      </c>
      <c r="E71" s="26"/>
      <c r="F71" s="26"/>
      <c r="G71" s="3"/>
      <c r="J71" s="79">
        <f t="shared" si="39"/>
        <v>10</v>
      </c>
      <c r="K71" s="79">
        <f t="shared" si="39"/>
        <v>10</v>
      </c>
      <c r="L71" s="135">
        <f t="shared" si="38"/>
        <v>100</v>
      </c>
    </row>
    <row r="72" spans="1:12" ht="36" customHeight="1">
      <c r="A72" s="18" t="s">
        <v>9</v>
      </c>
      <c r="B72" s="33" t="s">
        <v>221</v>
      </c>
      <c r="C72" s="32">
        <v>200</v>
      </c>
      <c r="D72" s="79">
        <v>10</v>
      </c>
      <c r="E72" s="26"/>
      <c r="F72" s="26"/>
      <c r="G72" s="63"/>
      <c r="H72" s="64"/>
      <c r="I72" s="64"/>
      <c r="J72" s="134">
        <v>10</v>
      </c>
      <c r="K72" s="134">
        <v>10</v>
      </c>
      <c r="L72" s="135">
        <f t="shared" si="38"/>
        <v>100</v>
      </c>
    </row>
    <row r="73" spans="1:12" ht="59.25" customHeight="1">
      <c r="A73" s="48" t="s">
        <v>222</v>
      </c>
      <c r="B73" s="42" t="s">
        <v>55</v>
      </c>
      <c r="C73" s="43" t="s">
        <v>7</v>
      </c>
      <c r="D73" s="78">
        <f>D74+D77</f>
        <v>170</v>
      </c>
      <c r="E73" s="26"/>
      <c r="F73" s="26"/>
      <c r="G73" s="63"/>
      <c r="H73" s="64"/>
      <c r="I73" s="64"/>
      <c r="J73" s="78">
        <f t="shared" ref="J73:K73" si="40">J74+J77</f>
        <v>170</v>
      </c>
      <c r="K73" s="78">
        <f t="shared" si="40"/>
        <v>29.38</v>
      </c>
      <c r="L73" s="137">
        <f t="shared" si="38"/>
        <v>17.28235294117647</v>
      </c>
    </row>
    <row r="74" spans="1:12" ht="42" customHeight="1">
      <c r="A74" s="48" t="s">
        <v>223</v>
      </c>
      <c r="B74" s="42" t="s">
        <v>56</v>
      </c>
      <c r="C74" s="43" t="s">
        <v>7</v>
      </c>
      <c r="D74" s="78">
        <f>D75</f>
        <v>140</v>
      </c>
      <c r="E74" s="26"/>
      <c r="F74" s="26"/>
      <c r="G74" s="63"/>
      <c r="H74" s="64"/>
      <c r="I74" s="64"/>
      <c r="J74" s="78">
        <f t="shared" ref="J74:K75" si="41">J75</f>
        <v>140</v>
      </c>
      <c r="K74" s="78">
        <f t="shared" si="41"/>
        <v>0</v>
      </c>
      <c r="L74" s="137">
        <f t="shared" si="38"/>
        <v>0</v>
      </c>
    </row>
    <row r="75" spans="1:12" ht="38.25" customHeight="1">
      <c r="A75" s="20" t="s">
        <v>40</v>
      </c>
      <c r="B75" s="33" t="s">
        <v>224</v>
      </c>
      <c r="C75" s="32" t="s">
        <v>7</v>
      </c>
      <c r="D75" s="79">
        <f>D76</f>
        <v>140</v>
      </c>
      <c r="E75" s="13">
        <v>135.83000000000001</v>
      </c>
      <c r="F75" s="13">
        <v>131.53</v>
      </c>
      <c r="G75" s="3"/>
      <c r="J75" s="79">
        <f t="shared" si="41"/>
        <v>140</v>
      </c>
      <c r="K75" s="79">
        <f t="shared" si="41"/>
        <v>0</v>
      </c>
      <c r="L75" s="135">
        <f t="shared" si="38"/>
        <v>0</v>
      </c>
    </row>
    <row r="76" spans="1:12" ht="18.75">
      <c r="A76" s="18" t="s">
        <v>11</v>
      </c>
      <c r="B76" s="33" t="s">
        <v>224</v>
      </c>
      <c r="C76" s="32">
        <v>800</v>
      </c>
      <c r="D76" s="79">
        <v>140</v>
      </c>
      <c r="E76" s="26" t="e">
        <f>#REF!+#REF!+E104</f>
        <v>#REF!</v>
      </c>
      <c r="F76" s="26" t="e">
        <f>#REF!+#REF!+F104</f>
        <v>#REF!</v>
      </c>
      <c r="G76" s="3"/>
      <c r="J76" s="134">
        <v>140</v>
      </c>
      <c r="K76" s="134">
        <v>0</v>
      </c>
      <c r="L76" s="135">
        <f t="shared" si="38"/>
        <v>0</v>
      </c>
    </row>
    <row r="77" spans="1:12" ht="37.5">
      <c r="A77" s="48" t="s">
        <v>187</v>
      </c>
      <c r="B77" s="42" t="s">
        <v>225</v>
      </c>
      <c r="C77" s="43" t="s">
        <v>7</v>
      </c>
      <c r="D77" s="78">
        <f>D78</f>
        <v>30</v>
      </c>
      <c r="E77" s="26"/>
      <c r="F77" s="26"/>
      <c r="G77" s="3"/>
      <c r="J77" s="78">
        <f t="shared" ref="J77:K78" si="42">J78</f>
        <v>30</v>
      </c>
      <c r="K77" s="78">
        <f t="shared" si="42"/>
        <v>29.38</v>
      </c>
      <c r="L77" s="137">
        <f t="shared" si="38"/>
        <v>97.933333333333323</v>
      </c>
    </row>
    <row r="78" spans="1:12" ht="59.25" customHeight="1">
      <c r="A78" s="18" t="s">
        <v>54</v>
      </c>
      <c r="B78" s="33" t="s">
        <v>226</v>
      </c>
      <c r="C78" s="32" t="s">
        <v>7</v>
      </c>
      <c r="D78" s="79">
        <f>D79</f>
        <v>30</v>
      </c>
      <c r="E78" s="26"/>
      <c r="F78" s="26"/>
      <c r="G78" s="3"/>
      <c r="J78" s="79">
        <f t="shared" si="42"/>
        <v>30</v>
      </c>
      <c r="K78" s="79">
        <f t="shared" si="42"/>
        <v>29.38</v>
      </c>
      <c r="L78" s="135">
        <f t="shared" si="38"/>
        <v>97.933333333333323</v>
      </c>
    </row>
    <row r="79" spans="1:12" ht="38.25" customHeight="1">
      <c r="A79" s="18" t="s">
        <v>9</v>
      </c>
      <c r="B79" s="33" t="s">
        <v>226</v>
      </c>
      <c r="C79" s="32">
        <v>200</v>
      </c>
      <c r="D79" s="79">
        <v>30</v>
      </c>
      <c r="E79" s="26"/>
      <c r="F79" s="26"/>
      <c r="G79" s="3"/>
      <c r="J79" s="134">
        <v>30</v>
      </c>
      <c r="K79" s="136">
        <v>29.38</v>
      </c>
      <c r="L79" s="135">
        <f t="shared" si="38"/>
        <v>97.933333333333323</v>
      </c>
    </row>
    <row r="80" spans="1:12" ht="43.5" customHeight="1">
      <c r="A80" s="48" t="s">
        <v>227</v>
      </c>
      <c r="B80" s="42" t="s">
        <v>57</v>
      </c>
      <c r="C80" s="43" t="s">
        <v>7</v>
      </c>
      <c r="D80" s="78">
        <f>D81+D91+D98+D101</f>
        <v>14580.220000000001</v>
      </c>
      <c r="E80" s="26"/>
      <c r="F80" s="26"/>
      <c r="G80" s="3"/>
      <c r="J80" s="78">
        <f t="shared" ref="J80:K80" si="43">J81+J91+J98+J101</f>
        <v>7092.9700000000012</v>
      </c>
      <c r="K80" s="78">
        <f t="shared" si="43"/>
        <v>5039.8900000000003</v>
      </c>
      <c r="L80" s="137">
        <f t="shared" si="38"/>
        <v>71.054720378064474</v>
      </c>
    </row>
    <row r="81" spans="1:12" ht="41.25" customHeight="1">
      <c r="A81" s="48" t="s">
        <v>189</v>
      </c>
      <c r="B81" s="42" t="s">
        <v>58</v>
      </c>
      <c r="C81" s="43" t="s">
        <v>7</v>
      </c>
      <c r="D81" s="78">
        <f>D82+D86+D88</f>
        <v>6484.8600000000006</v>
      </c>
      <c r="E81" s="26"/>
      <c r="F81" s="26"/>
      <c r="G81" s="3"/>
      <c r="J81" s="78">
        <f t="shared" ref="J81:K81" si="44">J82+J86+J88</f>
        <v>6905.9900000000007</v>
      </c>
      <c r="K81" s="78">
        <f t="shared" si="44"/>
        <v>4981.1900000000005</v>
      </c>
      <c r="L81" s="137">
        <f t="shared" si="38"/>
        <v>72.128543481817957</v>
      </c>
    </row>
    <row r="82" spans="1:12" ht="56.25">
      <c r="A82" s="18" t="s">
        <v>24</v>
      </c>
      <c r="B82" s="33" t="s">
        <v>59</v>
      </c>
      <c r="C82" s="32" t="s">
        <v>7</v>
      </c>
      <c r="D82" s="79">
        <f>D83+D84+D85</f>
        <v>424.63</v>
      </c>
      <c r="E82" s="26"/>
      <c r="F82" s="26"/>
      <c r="G82" s="3"/>
      <c r="J82" s="79">
        <f t="shared" ref="J82:K82" si="45">J83+J84+J85</f>
        <v>474.63</v>
      </c>
      <c r="K82" s="79">
        <f t="shared" si="45"/>
        <v>407.19000000000005</v>
      </c>
      <c r="L82" s="135">
        <f t="shared" si="38"/>
        <v>85.791037228999443</v>
      </c>
    </row>
    <row r="83" spans="1:12" ht="79.5" customHeight="1">
      <c r="A83" s="5" t="s">
        <v>17</v>
      </c>
      <c r="B83" s="33" t="s">
        <v>59</v>
      </c>
      <c r="C83" s="32">
        <v>100</v>
      </c>
      <c r="D83" s="79">
        <v>108.03</v>
      </c>
      <c r="E83" s="26"/>
      <c r="F83" s="26"/>
      <c r="G83" s="3"/>
      <c r="J83" s="136">
        <v>108.63</v>
      </c>
      <c r="K83" s="136">
        <v>106.82</v>
      </c>
      <c r="L83" s="135">
        <f t="shared" si="38"/>
        <v>98.33379361134125</v>
      </c>
    </row>
    <row r="84" spans="1:12" ht="41.25" customHeight="1">
      <c r="A84" s="18" t="s">
        <v>9</v>
      </c>
      <c r="B84" s="33" t="s">
        <v>59</v>
      </c>
      <c r="C84" s="32">
        <v>200</v>
      </c>
      <c r="D84" s="79">
        <v>295.10000000000002</v>
      </c>
      <c r="E84" s="26"/>
      <c r="F84" s="26"/>
      <c r="G84" s="3"/>
      <c r="J84" s="134">
        <v>294.5</v>
      </c>
      <c r="K84" s="134">
        <v>239.4</v>
      </c>
      <c r="L84" s="135">
        <f t="shared" si="38"/>
        <v>81.290322580645153</v>
      </c>
    </row>
    <row r="85" spans="1:12" ht="23.25" customHeight="1">
      <c r="A85" s="18" t="s">
        <v>11</v>
      </c>
      <c r="B85" s="33" t="s">
        <v>59</v>
      </c>
      <c r="C85" s="32">
        <v>800</v>
      </c>
      <c r="D85" s="79">
        <v>21.5</v>
      </c>
      <c r="E85" s="26"/>
      <c r="F85" s="26"/>
      <c r="G85" s="3"/>
      <c r="J85" s="134">
        <v>71.5</v>
      </c>
      <c r="K85" s="136">
        <v>60.97</v>
      </c>
      <c r="L85" s="135">
        <f t="shared" si="38"/>
        <v>85.272727272727266</v>
      </c>
    </row>
    <row r="86" spans="1:12" ht="37.5">
      <c r="A86" s="18" t="s">
        <v>25</v>
      </c>
      <c r="B86" s="117" t="s">
        <v>60</v>
      </c>
      <c r="C86" s="32" t="s">
        <v>7</v>
      </c>
      <c r="D86" s="79">
        <f>D87</f>
        <v>4199.97</v>
      </c>
      <c r="E86" s="26"/>
      <c r="F86" s="26"/>
      <c r="G86" s="3"/>
      <c r="J86" s="79">
        <f t="shared" ref="J86:K86" si="46">J87</f>
        <v>4571.1000000000004</v>
      </c>
      <c r="K86" s="79">
        <f t="shared" si="46"/>
        <v>3145.57</v>
      </c>
      <c r="L86" s="135">
        <f t="shared" si="38"/>
        <v>68.814289777077732</v>
      </c>
    </row>
    <row r="87" spans="1:12" ht="79.5" customHeight="1">
      <c r="A87" s="5" t="s">
        <v>17</v>
      </c>
      <c r="B87" s="33" t="s">
        <v>60</v>
      </c>
      <c r="C87" s="32">
        <v>100</v>
      </c>
      <c r="D87" s="79">
        <v>4199.97</v>
      </c>
      <c r="E87" s="26"/>
      <c r="F87" s="26"/>
      <c r="G87" s="3"/>
      <c r="J87" s="134">
        <v>4571.1000000000004</v>
      </c>
      <c r="K87" s="134">
        <v>3145.57</v>
      </c>
      <c r="L87" s="135">
        <f t="shared" si="38"/>
        <v>68.814289777077732</v>
      </c>
    </row>
    <row r="88" spans="1:12" ht="58.5" customHeight="1">
      <c r="A88" s="18" t="s">
        <v>23</v>
      </c>
      <c r="B88" s="33" t="s">
        <v>61</v>
      </c>
      <c r="C88" s="32" t="s">
        <v>7</v>
      </c>
      <c r="D88" s="79">
        <f>D89+D90</f>
        <v>1860.26</v>
      </c>
      <c r="E88" s="26"/>
      <c r="F88" s="26"/>
      <c r="G88" s="3"/>
      <c r="J88" s="79">
        <f t="shared" ref="J88:K88" si="47">J89+J90</f>
        <v>1860.26</v>
      </c>
      <c r="K88" s="79">
        <f t="shared" si="47"/>
        <v>1428.43</v>
      </c>
      <c r="L88" s="135">
        <f t="shared" si="38"/>
        <v>76.786578220248785</v>
      </c>
    </row>
    <row r="89" spans="1:12" ht="75" customHeight="1">
      <c r="A89" s="5" t="s">
        <v>17</v>
      </c>
      <c r="B89" s="33" t="s">
        <v>61</v>
      </c>
      <c r="C89" s="32">
        <v>100</v>
      </c>
      <c r="D89" s="79">
        <v>1724.66</v>
      </c>
      <c r="E89" s="26"/>
      <c r="F89" s="26"/>
      <c r="G89" s="3"/>
      <c r="J89" s="136">
        <v>1724.66</v>
      </c>
      <c r="K89" s="136">
        <v>1428.43</v>
      </c>
      <c r="L89" s="135">
        <f t="shared" si="38"/>
        <v>82.823860934908907</v>
      </c>
    </row>
    <row r="90" spans="1:12" ht="40.5" customHeight="1">
      <c r="A90" s="18" t="s">
        <v>9</v>
      </c>
      <c r="B90" s="33" t="s">
        <v>61</v>
      </c>
      <c r="C90" s="32">
        <v>200</v>
      </c>
      <c r="D90" s="79">
        <v>135.6</v>
      </c>
      <c r="E90" s="26"/>
      <c r="F90" s="26"/>
      <c r="G90" s="3"/>
      <c r="J90" s="134">
        <v>135.6</v>
      </c>
      <c r="K90" s="134">
        <v>0</v>
      </c>
      <c r="L90" s="135">
        <f t="shared" si="38"/>
        <v>0</v>
      </c>
    </row>
    <row r="91" spans="1:12" ht="41.25" customHeight="1">
      <c r="A91" s="48" t="s">
        <v>415</v>
      </c>
      <c r="B91" s="42" t="s">
        <v>62</v>
      </c>
      <c r="C91" s="43"/>
      <c r="D91" s="78">
        <f>D94+D96+D92</f>
        <v>7964.41</v>
      </c>
      <c r="E91" s="26"/>
      <c r="F91" s="26"/>
      <c r="G91" s="3"/>
      <c r="J91" s="78">
        <f t="shared" ref="J91:K91" si="48">J94+J96+J92</f>
        <v>56.03</v>
      </c>
      <c r="K91" s="78">
        <f t="shared" si="48"/>
        <v>56.03</v>
      </c>
      <c r="L91" s="137">
        <f t="shared" si="38"/>
        <v>100</v>
      </c>
    </row>
    <row r="92" spans="1:12" ht="37.5">
      <c r="A92" s="18" t="s">
        <v>416</v>
      </c>
      <c r="B92" s="117" t="s">
        <v>348</v>
      </c>
      <c r="C92" s="113" t="s">
        <v>7</v>
      </c>
      <c r="D92" s="79">
        <f>D93</f>
        <v>851.97</v>
      </c>
      <c r="E92" s="26"/>
      <c r="F92" s="26"/>
      <c r="G92" s="3"/>
      <c r="J92" s="79">
        <f t="shared" ref="J92:K92" si="49">J93</f>
        <v>0</v>
      </c>
      <c r="K92" s="79">
        <f t="shared" si="49"/>
        <v>0</v>
      </c>
      <c r="L92" s="135">
        <v>0</v>
      </c>
    </row>
    <row r="93" spans="1:12" ht="30" customHeight="1">
      <c r="A93" s="18" t="s">
        <v>11</v>
      </c>
      <c r="B93" s="117" t="s">
        <v>348</v>
      </c>
      <c r="C93" s="113">
        <v>800</v>
      </c>
      <c r="D93" s="79">
        <v>851.97</v>
      </c>
      <c r="E93" s="26"/>
      <c r="F93" s="26"/>
      <c r="G93" s="3"/>
      <c r="J93" s="136">
        <v>0</v>
      </c>
      <c r="K93" s="134">
        <v>0</v>
      </c>
      <c r="L93" s="135">
        <v>0</v>
      </c>
    </row>
    <row r="94" spans="1:12" ht="59.25" customHeight="1">
      <c r="A94" s="18" t="s">
        <v>182</v>
      </c>
      <c r="B94" s="33" t="s">
        <v>63</v>
      </c>
      <c r="C94" s="32" t="s">
        <v>7</v>
      </c>
      <c r="D94" s="79">
        <f>D95</f>
        <v>56.03</v>
      </c>
      <c r="E94" s="26"/>
      <c r="F94" s="26"/>
      <c r="G94" s="3"/>
      <c r="J94" s="79">
        <f t="shared" ref="J94:K94" si="50">J95</f>
        <v>56.03</v>
      </c>
      <c r="K94" s="79">
        <f t="shared" si="50"/>
        <v>56.03</v>
      </c>
      <c r="L94" s="135">
        <f t="shared" si="38"/>
        <v>100</v>
      </c>
    </row>
    <row r="95" spans="1:12" ht="22.5" customHeight="1">
      <c r="A95" s="18" t="s">
        <v>11</v>
      </c>
      <c r="B95" s="33" t="s">
        <v>63</v>
      </c>
      <c r="C95" s="32">
        <v>800</v>
      </c>
      <c r="D95" s="79">
        <v>56.03</v>
      </c>
      <c r="E95" s="26"/>
      <c r="F95" s="26"/>
      <c r="G95" s="3"/>
      <c r="J95" s="136">
        <v>56.03</v>
      </c>
      <c r="K95" s="134">
        <v>56.03</v>
      </c>
      <c r="L95" s="135">
        <f t="shared" si="38"/>
        <v>100</v>
      </c>
    </row>
    <row r="96" spans="1:12" ht="79.5" customHeight="1">
      <c r="A96" s="65" t="s">
        <v>228</v>
      </c>
      <c r="B96" s="33" t="s">
        <v>229</v>
      </c>
      <c r="C96" s="32" t="s">
        <v>7</v>
      </c>
      <c r="D96" s="79">
        <f>D97</f>
        <v>7056.41</v>
      </c>
      <c r="E96" s="26"/>
      <c r="F96" s="26"/>
      <c r="G96" s="3"/>
      <c r="J96" s="79">
        <f t="shared" ref="J96:K96" si="51">J97</f>
        <v>0</v>
      </c>
      <c r="K96" s="79">
        <f t="shared" si="51"/>
        <v>0</v>
      </c>
      <c r="L96" s="135">
        <v>0</v>
      </c>
    </row>
    <row r="97" spans="1:12" ht="23.25" customHeight="1">
      <c r="A97" s="18" t="s">
        <v>11</v>
      </c>
      <c r="B97" s="117" t="s">
        <v>229</v>
      </c>
      <c r="C97" s="32">
        <v>800</v>
      </c>
      <c r="D97" s="79">
        <v>7056.41</v>
      </c>
      <c r="E97" s="26"/>
      <c r="F97" s="26"/>
      <c r="G97" s="3"/>
      <c r="J97" s="136">
        <v>0</v>
      </c>
      <c r="K97" s="134">
        <v>0</v>
      </c>
      <c r="L97" s="135">
        <v>0</v>
      </c>
    </row>
    <row r="98" spans="1:12" ht="24" customHeight="1">
      <c r="A98" s="48" t="s">
        <v>190</v>
      </c>
      <c r="B98" s="42" t="s">
        <v>64</v>
      </c>
      <c r="C98" s="43"/>
      <c r="D98" s="78">
        <f>D99</f>
        <v>9.43</v>
      </c>
      <c r="E98" s="26"/>
      <c r="F98" s="26"/>
      <c r="G98" s="3"/>
      <c r="J98" s="78">
        <f t="shared" ref="J98:K98" si="52">J99</f>
        <v>9.43</v>
      </c>
      <c r="K98" s="78">
        <f t="shared" si="52"/>
        <v>0</v>
      </c>
      <c r="L98" s="137">
        <f t="shared" si="38"/>
        <v>0</v>
      </c>
    </row>
    <row r="99" spans="1:12" ht="78" customHeight="1">
      <c r="A99" s="18" t="s">
        <v>174</v>
      </c>
      <c r="B99" s="33" t="s">
        <v>154</v>
      </c>
      <c r="C99" s="32" t="s">
        <v>7</v>
      </c>
      <c r="D99" s="79">
        <f>D100</f>
        <v>9.43</v>
      </c>
      <c r="E99" s="26"/>
      <c r="F99" s="26"/>
      <c r="G99" s="3"/>
      <c r="J99" s="79">
        <f t="shared" ref="J99:K99" si="53">J100</f>
        <v>9.43</v>
      </c>
      <c r="K99" s="79">
        <f t="shared" si="53"/>
        <v>0</v>
      </c>
      <c r="L99" s="135">
        <f t="shared" si="38"/>
        <v>0</v>
      </c>
    </row>
    <row r="100" spans="1:12" ht="22.5" customHeight="1">
      <c r="A100" s="18" t="s">
        <v>11</v>
      </c>
      <c r="B100" s="33" t="s">
        <v>154</v>
      </c>
      <c r="C100" s="32">
        <v>800</v>
      </c>
      <c r="D100" s="79">
        <v>9.43</v>
      </c>
      <c r="E100" s="26"/>
      <c r="F100" s="26"/>
      <c r="G100" s="3"/>
      <c r="J100" s="136">
        <v>9.43</v>
      </c>
      <c r="K100" s="134">
        <v>0</v>
      </c>
      <c r="L100" s="135">
        <f t="shared" si="38"/>
        <v>0</v>
      </c>
    </row>
    <row r="101" spans="1:12" ht="39" customHeight="1">
      <c r="A101" s="48" t="s">
        <v>417</v>
      </c>
      <c r="B101" s="42" t="s">
        <v>65</v>
      </c>
      <c r="C101" s="43"/>
      <c r="D101" s="78">
        <f>D102</f>
        <v>121.52</v>
      </c>
      <c r="E101" s="26"/>
      <c r="F101" s="26"/>
      <c r="G101" s="3"/>
      <c r="J101" s="78">
        <f t="shared" ref="J101:K102" si="54">J102</f>
        <v>121.52</v>
      </c>
      <c r="K101" s="78">
        <f t="shared" si="54"/>
        <v>2.67</v>
      </c>
      <c r="L101" s="137">
        <f t="shared" si="38"/>
        <v>2.1971691902567478</v>
      </c>
    </row>
    <row r="102" spans="1:12" ht="98.25" customHeight="1">
      <c r="A102" s="55" t="s">
        <v>175</v>
      </c>
      <c r="B102" s="33" t="s">
        <v>155</v>
      </c>
      <c r="C102" s="32" t="s">
        <v>7</v>
      </c>
      <c r="D102" s="79">
        <f>D103</f>
        <v>121.52</v>
      </c>
      <c r="E102" s="26"/>
      <c r="F102" s="26"/>
      <c r="G102" s="3"/>
      <c r="J102" s="79">
        <f t="shared" si="54"/>
        <v>121.52</v>
      </c>
      <c r="K102" s="79">
        <f t="shared" si="54"/>
        <v>2.67</v>
      </c>
      <c r="L102" s="135">
        <f t="shared" si="38"/>
        <v>2.1971691902567478</v>
      </c>
    </row>
    <row r="103" spans="1:12" ht="24" customHeight="1">
      <c r="A103" s="18" t="s">
        <v>11</v>
      </c>
      <c r="B103" s="33" t="s">
        <v>155</v>
      </c>
      <c r="C103" s="32">
        <v>800</v>
      </c>
      <c r="D103" s="79">
        <v>121.52</v>
      </c>
      <c r="E103" s="26"/>
      <c r="F103" s="26"/>
      <c r="G103" s="3"/>
      <c r="J103" s="136">
        <v>121.52</v>
      </c>
      <c r="K103" s="134">
        <v>2.67</v>
      </c>
      <c r="L103" s="135">
        <f t="shared" si="38"/>
        <v>2.1971691902567478</v>
      </c>
    </row>
    <row r="104" spans="1:12" ht="117" customHeight="1">
      <c r="A104" s="156" t="s">
        <v>418</v>
      </c>
      <c r="B104" s="42" t="s">
        <v>66</v>
      </c>
      <c r="C104" s="43" t="s">
        <v>7</v>
      </c>
      <c r="D104" s="78">
        <f>D105</f>
        <v>13393.71</v>
      </c>
      <c r="E104" s="13">
        <v>25176.01</v>
      </c>
      <c r="F104" s="13">
        <v>27693.42</v>
      </c>
      <c r="G104" s="3"/>
      <c r="J104" s="78">
        <f t="shared" ref="J104:K105" si="55">J105</f>
        <v>13415.21</v>
      </c>
      <c r="K104" s="78">
        <f t="shared" si="55"/>
        <v>9738.27</v>
      </c>
      <c r="L104" s="135">
        <f t="shared" si="38"/>
        <v>72.591260218811342</v>
      </c>
    </row>
    <row r="105" spans="1:12" ht="61.5" customHeight="1">
      <c r="A105" s="44" t="s">
        <v>339</v>
      </c>
      <c r="B105" s="42" t="s">
        <v>67</v>
      </c>
      <c r="C105" s="43" t="s">
        <v>7</v>
      </c>
      <c r="D105" s="78">
        <f>D106</f>
        <v>13393.71</v>
      </c>
      <c r="E105" s="13"/>
      <c r="F105" s="13"/>
      <c r="G105" s="3"/>
      <c r="J105" s="78">
        <f t="shared" si="55"/>
        <v>13415.21</v>
      </c>
      <c r="K105" s="78">
        <f t="shared" si="55"/>
        <v>9738.27</v>
      </c>
      <c r="L105" s="135">
        <f t="shared" ref="L105:L108" si="56">K105/J105*100</f>
        <v>72.591260218811342</v>
      </c>
    </row>
    <row r="106" spans="1:12" ht="37.5">
      <c r="A106" s="37" t="s">
        <v>68</v>
      </c>
      <c r="B106" s="33" t="s">
        <v>69</v>
      </c>
      <c r="C106" s="32" t="s">
        <v>7</v>
      </c>
      <c r="D106" s="79">
        <f>D107+D108+D109</f>
        <v>13393.71</v>
      </c>
      <c r="E106" s="13"/>
      <c r="F106" s="13"/>
      <c r="G106" s="3"/>
      <c r="J106" s="79">
        <f t="shared" ref="J106:K106" si="57">J107+J108+J109</f>
        <v>13415.21</v>
      </c>
      <c r="K106" s="79">
        <f t="shared" si="57"/>
        <v>9738.27</v>
      </c>
      <c r="L106" s="135">
        <f t="shared" si="56"/>
        <v>72.591260218811342</v>
      </c>
    </row>
    <row r="107" spans="1:12" ht="81" customHeight="1">
      <c r="A107" s="20" t="s">
        <v>17</v>
      </c>
      <c r="B107" s="33" t="s">
        <v>69</v>
      </c>
      <c r="C107" s="32">
        <v>100</v>
      </c>
      <c r="D107" s="79">
        <v>11464.63</v>
      </c>
      <c r="E107" s="13"/>
      <c r="F107" s="13"/>
      <c r="G107" s="3"/>
      <c r="J107" s="136">
        <v>11464.63</v>
      </c>
      <c r="K107" s="134">
        <v>8453.1</v>
      </c>
      <c r="L107" s="135">
        <f t="shared" si="56"/>
        <v>73.731991350789343</v>
      </c>
    </row>
    <row r="108" spans="1:12" ht="38.25" customHeight="1">
      <c r="A108" s="20" t="s">
        <v>9</v>
      </c>
      <c r="B108" s="33" t="s">
        <v>69</v>
      </c>
      <c r="C108" s="32">
        <v>200</v>
      </c>
      <c r="D108" s="79">
        <v>1569.07</v>
      </c>
      <c r="E108" s="13"/>
      <c r="F108" s="13"/>
      <c r="G108" s="3"/>
      <c r="J108" s="136">
        <v>1590.57</v>
      </c>
      <c r="K108" s="136">
        <v>1113.06</v>
      </c>
      <c r="L108" s="135">
        <f t="shared" si="56"/>
        <v>69.978686885833369</v>
      </c>
    </row>
    <row r="109" spans="1:12" ht="24.75" customHeight="1">
      <c r="A109" s="20" t="s">
        <v>11</v>
      </c>
      <c r="B109" s="33" t="s">
        <v>69</v>
      </c>
      <c r="C109" s="32">
        <v>800</v>
      </c>
      <c r="D109" s="79">
        <v>360.01</v>
      </c>
      <c r="E109" s="13"/>
      <c r="F109" s="13"/>
      <c r="G109" s="3"/>
      <c r="J109" s="136">
        <v>360.01</v>
      </c>
      <c r="K109" s="136">
        <v>172.11</v>
      </c>
      <c r="L109" s="135">
        <f>K109/J109*100</f>
        <v>47.807005360962201</v>
      </c>
    </row>
    <row r="110" spans="1:12" ht="98.25" customHeight="1">
      <c r="A110" s="41" t="s">
        <v>349</v>
      </c>
      <c r="B110" s="42" t="s">
        <v>293</v>
      </c>
      <c r="C110" s="43" t="s">
        <v>7</v>
      </c>
      <c r="D110" s="78">
        <f>D111+D124+D127+D130+D135+D139+D143</f>
        <v>41168.720000000001</v>
      </c>
      <c r="E110" s="13"/>
      <c r="F110" s="13"/>
      <c r="G110" s="3"/>
      <c r="J110" s="78">
        <f t="shared" ref="J110:K110" si="58">J111+J124+J127+J130+J135+J139+J143</f>
        <v>49568.72</v>
      </c>
      <c r="K110" s="78">
        <f t="shared" si="58"/>
        <v>30047.35</v>
      </c>
      <c r="L110" s="137">
        <f t="shared" ref="L110:L152" si="59">K110/J110*100</f>
        <v>60.617562850119988</v>
      </c>
    </row>
    <row r="111" spans="1:12" ht="59.25" customHeight="1">
      <c r="A111" s="41" t="s">
        <v>352</v>
      </c>
      <c r="B111" s="42" t="s">
        <v>315</v>
      </c>
      <c r="C111" s="43" t="s">
        <v>7</v>
      </c>
      <c r="D111" s="78">
        <f>D112</f>
        <v>905.9</v>
      </c>
      <c r="E111" s="13"/>
      <c r="F111" s="13"/>
      <c r="G111" s="3"/>
      <c r="J111" s="78">
        <f t="shared" ref="J111:K111" si="60">J112</f>
        <v>5999.6900000000005</v>
      </c>
      <c r="K111" s="78">
        <f t="shared" si="60"/>
        <v>4497.72</v>
      </c>
      <c r="L111" s="137">
        <f t="shared" si="59"/>
        <v>74.965873236783892</v>
      </c>
    </row>
    <row r="112" spans="1:12" ht="41.25" customHeight="1">
      <c r="A112" s="41" t="s">
        <v>353</v>
      </c>
      <c r="B112" s="42" t="s">
        <v>355</v>
      </c>
      <c r="C112" s="43" t="s">
        <v>7</v>
      </c>
      <c r="D112" s="78">
        <f>D117+D115+D113+D120+D122</f>
        <v>905.9</v>
      </c>
      <c r="E112" s="13"/>
      <c r="F112" s="13"/>
      <c r="G112" s="3"/>
      <c r="J112" s="78">
        <f t="shared" ref="J112:K112" si="61">J117+J115+J113+J120+J122</f>
        <v>5999.6900000000005</v>
      </c>
      <c r="K112" s="78">
        <f t="shared" si="61"/>
        <v>4497.72</v>
      </c>
      <c r="L112" s="137">
        <f t="shared" si="59"/>
        <v>74.965873236783892</v>
      </c>
    </row>
    <row r="113" spans="1:12" ht="22.5" customHeight="1">
      <c r="A113" s="20" t="s">
        <v>500</v>
      </c>
      <c r="B113" s="117" t="s">
        <v>501</v>
      </c>
      <c r="C113" s="116" t="s">
        <v>7</v>
      </c>
      <c r="D113" s="78">
        <f>D114</f>
        <v>0</v>
      </c>
      <c r="E113" s="13"/>
      <c r="F113" s="13"/>
      <c r="G113" s="3"/>
      <c r="J113" s="79">
        <f t="shared" ref="J113:K113" si="62">J114</f>
        <v>0</v>
      </c>
      <c r="K113" s="78">
        <f t="shared" si="62"/>
        <v>0</v>
      </c>
      <c r="L113" s="135">
        <v>0</v>
      </c>
    </row>
    <row r="114" spans="1:12" ht="41.25" customHeight="1">
      <c r="A114" s="20" t="s">
        <v>212</v>
      </c>
      <c r="B114" s="117" t="s">
        <v>501</v>
      </c>
      <c r="C114" s="116">
        <v>400</v>
      </c>
      <c r="D114" s="79">
        <v>0</v>
      </c>
      <c r="E114" s="4"/>
      <c r="F114" s="4"/>
      <c r="G114" s="63"/>
      <c r="H114" s="64"/>
      <c r="I114" s="64"/>
      <c r="J114" s="79">
        <v>0</v>
      </c>
      <c r="K114" s="79">
        <v>0</v>
      </c>
      <c r="L114" s="135">
        <v>0</v>
      </c>
    </row>
    <row r="115" spans="1:12" ht="22.5" customHeight="1">
      <c r="A115" s="20" t="s">
        <v>357</v>
      </c>
      <c r="B115" s="33" t="s">
        <v>358</v>
      </c>
      <c r="C115" s="32" t="s">
        <v>7</v>
      </c>
      <c r="D115" s="79">
        <f>D116</f>
        <v>205.9</v>
      </c>
      <c r="E115" s="13"/>
      <c r="F115" s="13"/>
      <c r="G115" s="3"/>
      <c r="J115" s="79">
        <f t="shared" ref="J115:K115" si="63">J116</f>
        <v>644.04</v>
      </c>
      <c r="K115" s="79">
        <f t="shared" si="63"/>
        <v>195.28</v>
      </c>
      <c r="L115" s="135">
        <f t="shared" si="59"/>
        <v>30.321098068442954</v>
      </c>
    </row>
    <row r="116" spans="1:12" ht="39" customHeight="1">
      <c r="A116" s="20" t="s">
        <v>9</v>
      </c>
      <c r="B116" s="33" t="s">
        <v>358</v>
      </c>
      <c r="C116" s="32">
        <v>200</v>
      </c>
      <c r="D116" s="79">
        <v>205.9</v>
      </c>
      <c r="E116" s="13"/>
      <c r="F116" s="13"/>
      <c r="G116" s="3"/>
      <c r="J116" s="134">
        <v>644.04</v>
      </c>
      <c r="K116" s="134">
        <v>195.28</v>
      </c>
      <c r="L116" s="135">
        <f t="shared" si="59"/>
        <v>30.321098068442954</v>
      </c>
    </row>
    <row r="117" spans="1:12" ht="21.75" customHeight="1">
      <c r="A117" s="20" t="s">
        <v>354</v>
      </c>
      <c r="B117" s="33" t="s">
        <v>356</v>
      </c>
      <c r="C117" s="32" t="s">
        <v>7</v>
      </c>
      <c r="D117" s="79">
        <f>D118+D119</f>
        <v>700</v>
      </c>
      <c r="E117" s="13"/>
      <c r="F117" s="13"/>
      <c r="G117" s="3"/>
      <c r="J117" s="79">
        <f t="shared" ref="J117:K117" si="64">J118+J119</f>
        <v>631</v>
      </c>
      <c r="K117" s="79">
        <f t="shared" si="64"/>
        <v>187.09</v>
      </c>
      <c r="L117" s="135">
        <f t="shared" si="59"/>
        <v>29.649762282091917</v>
      </c>
    </row>
    <row r="118" spans="1:12" ht="36.75" customHeight="1">
      <c r="A118" s="20" t="s">
        <v>9</v>
      </c>
      <c r="B118" s="33" t="s">
        <v>356</v>
      </c>
      <c r="C118" s="32">
        <v>200</v>
      </c>
      <c r="D118" s="79">
        <v>0</v>
      </c>
      <c r="E118" s="13"/>
      <c r="F118" s="13"/>
      <c r="G118" s="3"/>
      <c r="J118" s="134">
        <v>0</v>
      </c>
      <c r="K118" s="134">
        <v>0</v>
      </c>
      <c r="L118" s="135">
        <v>0</v>
      </c>
    </row>
    <row r="119" spans="1:12" ht="37.5">
      <c r="A119" s="20" t="s">
        <v>212</v>
      </c>
      <c r="B119" s="96" t="s">
        <v>356</v>
      </c>
      <c r="C119" s="95">
        <v>400</v>
      </c>
      <c r="D119" s="79">
        <v>700</v>
      </c>
      <c r="E119" s="13"/>
      <c r="F119" s="13"/>
      <c r="G119" s="3"/>
      <c r="J119" s="134">
        <v>631</v>
      </c>
      <c r="K119" s="134">
        <v>187.09</v>
      </c>
      <c r="L119" s="135">
        <f t="shared" si="59"/>
        <v>29.649762282091917</v>
      </c>
    </row>
    <row r="120" spans="1:12" ht="56.25" customHeight="1">
      <c r="A120" s="20" t="s">
        <v>522</v>
      </c>
      <c r="B120" s="117" t="s">
        <v>523</v>
      </c>
      <c r="C120" s="116" t="s">
        <v>7</v>
      </c>
      <c r="D120" s="79">
        <f>D121</f>
        <v>0</v>
      </c>
      <c r="E120" s="13"/>
      <c r="F120" s="13"/>
      <c r="G120" s="3"/>
      <c r="J120" s="79">
        <f t="shared" ref="J120:K120" si="65">J121</f>
        <v>4480.2700000000004</v>
      </c>
      <c r="K120" s="79">
        <f t="shared" si="65"/>
        <v>3909.58</v>
      </c>
      <c r="L120" s="135">
        <f t="shared" si="59"/>
        <v>87.262151611398409</v>
      </c>
    </row>
    <row r="121" spans="1:12" ht="37.5">
      <c r="A121" s="20" t="s">
        <v>212</v>
      </c>
      <c r="B121" s="117" t="s">
        <v>523</v>
      </c>
      <c r="C121" s="116">
        <v>400</v>
      </c>
      <c r="D121" s="79">
        <v>0</v>
      </c>
      <c r="E121" s="13"/>
      <c r="F121" s="13"/>
      <c r="G121" s="3"/>
      <c r="J121" s="134">
        <v>4480.2700000000004</v>
      </c>
      <c r="K121" s="134">
        <v>3909.58</v>
      </c>
      <c r="L121" s="135">
        <f t="shared" si="59"/>
        <v>87.262151611398409</v>
      </c>
    </row>
    <row r="122" spans="1:12" ht="43.5" customHeight="1">
      <c r="A122" s="20" t="s">
        <v>524</v>
      </c>
      <c r="B122" s="117" t="s">
        <v>525</v>
      </c>
      <c r="C122" s="116" t="s">
        <v>7</v>
      </c>
      <c r="D122" s="79">
        <f>D123</f>
        <v>0</v>
      </c>
      <c r="E122" s="13"/>
      <c r="F122" s="13"/>
      <c r="G122" s="3"/>
      <c r="J122" s="79">
        <f t="shared" ref="J122" si="66">J123</f>
        <v>244.38</v>
      </c>
      <c r="K122" s="79">
        <f t="shared" ref="K122" si="67">K123</f>
        <v>205.77</v>
      </c>
      <c r="L122" s="135">
        <f t="shared" ref="L122:L123" si="68">K122/J122*100</f>
        <v>84.200834765529095</v>
      </c>
    </row>
    <row r="123" spans="1:12" ht="37.5">
      <c r="A123" s="20" t="s">
        <v>212</v>
      </c>
      <c r="B123" s="117" t="s">
        <v>525</v>
      </c>
      <c r="C123" s="116">
        <v>400</v>
      </c>
      <c r="D123" s="79">
        <v>0</v>
      </c>
      <c r="E123" s="13"/>
      <c r="F123" s="13"/>
      <c r="G123" s="3"/>
      <c r="J123" s="134">
        <v>244.38</v>
      </c>
      <c r="K123" s="134">
        <v>205.77</v>
      </c>
      <c r="L123" s="135">
        <f t="shared" si="68"/>
        <v>84.200834765529095</v>
      </c>
    </row>
    <row r="124" spans="1:12" ht="21.75" customHeight="1">
      <c r="A124" s="41" t="s">
        <v>310</v>
      </c>
      <c r="B124" s="42" t="s">
        <v>307</v>
      </c>
      <c r="C124" s="43" t="s">
        <v>7</v>
      </c>
      <c r="D124" s="78">
        <f>D125</f>
        <v>600</v>
      </c>
      <c r="E124" s="13"/>
      <c r="F124" s="13"/>
      <c r="G124" s="3"/>
      <c r="J124" s="78">
        <f t="shared" ref="J124:K125" si="69">J125</f>
        <v>600</v>
      </c>
      <c r="K124" s="78">
        <f t="shared" si="69"/>
        <v>164.28</v>
      </c>
      <c r="L124" s="137">
        <f t="shared" si="59"/>
        <v>27.38</v>
      </c>
    </row>
    <row r="125" spans="1:12" ht="27" customHeight="1">
      <c r="A125" s="20" t="s">
        <v>311</v>
      </c>
      <c r="B125" s="33" t="s">
        <v>359</v>
      </c>
      <c r="C125" s="32" t="s">
        <v>7</v>
      </c>
      <c r="D125" s="79">
        <f>D126</f>
        <v>600</v>
      </c>
      <c r="E125" s="13"/>
      <c r="F125" s="13"/>
      <c r="G125" s="3"/>
      <c r="J125" s="79">
        <f t="shared" si="69"/>
        <v>600</v>
      </c>
      <c r="K125" s="79">
        <f t="shared" si="69"/>
        <v>164.28</v>
      </c>
      <c r="L125" s="135">
        <f t="shared" si="59"/>
        <v>27.38</v>
      </c>
    </row>
    <row r="126" spans="1:12" ht="39" customHeight="1">
      <c r="A126" s="20" t="s">
        <v>302</v>
      </c>
      <c r="B126" s="33" t="s">
        <v>359</v>
      </c>
      <c r="C126" s="32">
        <v>200</v>
      </c>
      <c r="D126" s="79">
        <v>600</v>
      </c>
      <c r="E126" s="13"/>
      <c r="F126" s="13"/>
      <c r="G126" s="3"/>
      <c r="J126" s="134">
        <v>600</v>
      </c>
      <c r="K126" s="134">
        <v>164.28</v>
      </c>
      <c r="L126" s="135">
        <f t="shared" si="59"/>
        <v>27.38</v>
      </c>
    </row>
    <row r="127" spans="1:12" ht="22.5" customHeight="1">
      <c r="A127" s="41" t="s">
        <v>313</v>
      </c>
      <c r="B127" s="42" t="s">
        <v>312</v>
      </c>
      <c r="C127" s="43" t="s">
        <v>7</v>
      </c>
      <c r="D127" s="78">
        <f>D128</f>
        <v>1350</v>
      </c>
      <c r="E127" s="13"/>
      <c r="F127" s="13"/>
      <c r="G127" s="3"/>
      <c r="J127" s="78">
        <f t="shared" ref="J127:K128" si="70">J128</f>
        <v>1350</v>
      </c>
      <c r="K127" s="78">
        <f t="shared" si="70"/>
        <v>508.01</v>
      </c>
      <c r="L127" s="137">
        <f t="shared" si="59"/>
        <v>37.630370370370372</v>
      </c>
    </row>
    <row r="128" spans="1:12" ht="28.5" customHeight="1">
      <c r="A128" s="20" t="s">
        <v>360</v>
      </c>
      <c r="B128" s="33" t="s">
        <v>361</v>
      </c>
      <c r="C128" s="32" t="s">
        <v>7</v>
      </c>
      <c r="D128" s="79">
        <f>D129</f>
        <v>1350</v>
      </c>
      <c r="E128" s="13"/>
      <c r="F128" s="13"/>
      <c r="G128" s="3"/>
      <c r="J128" s="79">
        <f t="shared" si="70"/>
        <v>1350</v>
      </c>
      <c r="K128" s="79">
        <f t="shared" si="70"/>
        <v>508.01</v>
      </c>
      <c r="L128" s="135">
        <f t="shared" si="59"/>
        <v>37.630370370370372</v>
      </c>
    </row>
    <row r="129" spans="1:12" ht="40.5" customHeight="1">
      <c r="A129" s="20" t="s">
        <v>302</v>
      </c>
      <c r="B129" s="33" t="s">
        <v>361</v>
      </c>
      <c r="C129" s="32">
        <v>200</v>
      </c>
      <c r="D129" s="79">
        <v>1350</v>
      </c>
      <c r="E129" s="13"/>
      <c r="F129" s="13"/>
      <c r="G129" s="3"/>
      <c r="J129" s="134">
        <v>1350</v>
      </c>
      <c r="K129" s="136">
        <v>508.01</v>
      </c>
      <c r="L129" s="135">
        <f t="shared" si="59"/>
        <v>37.630370370370372</v>
      </c>
    </row>
    <row r="130" spans="1:12" ht="54.75" customHeight="1">
      <c r="A130" s="41" t="s">
        <v>333</v>
      </c>
      <c r="B130" s="42" t="s">
        <v>314</v>
      </c>
      <c r="C130" s="43" t="s">
        <v>7</v>
      </c>
      <c r="D130" s="78">
        <f>D131+D133</f>
        <v>10273.969999999999</v>
      </c>
      <c r="E130" s="13"/>
      <c r="F130" s="13"/>
      <c r="G130" s="3"/>
      <c r="J130" s="78">
        <f t="shared" ref="J130:K130" si="71">J131+J133</f>
        <v>9676.64</v>
      </c>
      <c r="K130" s="78">
        <f t="shared" si="71"/>
        <v>8382.1</v>
      </c>
      <c r="L130" s="137">
        <f t="shared" si="59"/>
        <v>86.622009292481692</v>
      </c>
    </row>
    <row r="131" spans="1:12" ht="43.5" customHeight="1">
      <c r="A131" s="65" t="s">
        <v>464</v>
      </c>
      <c r="B131" s="33" t="s">
        <v>336</v>
      </c>
      <c r="C131" s="32" t="s">
        <v>7</v>
      </c>
      <c r="D131" s="79">
        <f>D132</f>
        <v>9890</v>
      </c>
      <c r="E131" s="13"/>
      <c r="F131" s="13"/>
      <c r="G131" s="3"/>
      <c r="J131" s="79">
        <f t="shared" ref="J131:K131" si="72">J132</f>
        <v>9244.2199999999993</v>
      </c>
      <c r="K131" s="79">
        <f t="shared" si="72"/>
        <v>7998.13</v>
      </c>
      <c r="L131" s="135">
        <f t="shared" si="59"/>
        <v>86.520333786950118</v>
      </c>
    </row>
    <row r="132" spans="1:12" ht="36.75" customHeight="1">
      <c r="A132" s="20" t="s">
        <v>302</v>
      </c>
      <c r="B132" s="33" t="s">
        <v>336</v>
      </c>
      <c r="C132" s="32">
        <v>200</v>
      </c>
      <c r="D132" s="79">
        <v>9890</v>
      </c>
      <c r="E132" s="13"/>
      <c r="F132" s="13"/>
      <c r="G132" s="3"/>
      <c r="J132" s="136">
        <v>9244.2199999999993</v>
      </c>
      <c r="K132" s="134">
        <v>7998.13</v>
      </c>
      <c r="L132" s="135">
        <f t="shared" si="59"/>
        <v>86.520333786950118</v>
      </c>
    </row>
    <row r="133" spans="1:12" ht="60" customHeight="1">
      <c r="A133" s="65" t="s">
        <v>382</v>
      </c>
      <c r="B133" s="74" t="s">
        <v>378</v>
      </c>
      <c r="C133" s="32" t="s">
        <v>7</v>
      </c>
      <c r="D133" s="79">
        <f>D134</f>
        <v>383.97</v>
      </c>
      <c r="E133" s="13"/>
      <c r="F133" s="13"/>
      <c r="G133" s="3"/>
      <c r="J133" s="79">
        <f t="shared" ref="J133:K133" si="73">J134</f>
        <v>432.42</v>
      </c>
      <c r="K133" s="79">
        <f t="shared" si="73"/>
        <v>383.97</v>
      </c>
      <c r="L133" s="135">
        <f t="shared" si="59"/>
        <v>88.795615373941999</v>
      </c>
    </row>
    <row r="134" spans="1:12" ht="42" customHeight="1">
      <c r="A134" s="20" t="s">
        <v>302</v>
      </c>
      <c r="B134" s="33" t="s">
        <v>378</v>
      </c>
      <c r="C134" s="32">
        <v>200</v>
      </c>
      <c r="D134" s="79">
        <v>383.97</v>
      </c>
      <c r="E134" s="13"/>
      <c r="F134" s="13"/>
      <c r="G134" s="3"/>
      <c r="J134" s="136">
        <v>432.42</v>
      </c>
      <c r="K134" s="134">
        <v>383.97</v>
      </c>
      <c r="L134" s="135">
        <f t="shared" si="59"/>
        <v>88.795615373941999</v>
      </c>
    </row>
    <row r="135" spans="1:12" ht="24.75" customHeight="1">
      <c r="A135" s="41" t="s">
        <v>303</v>
      </c>
      <c r="B135" s="42" t="s">
        <v>304</v>
      </c>
      <c r="C135" s="43" t="s">
        <v>7</v>
      </c>
      <c r="D135" s="78">
        <f>D136</f>
        <v>18027.419999999998</v>
      </c>
      <c r="E135" s="13"/>
      <c r="F135" s="13"/>
      <c r="G135" s="3"/>
      <c r="J135" s="78">
        <f t="shared" ref="J135:K135" si="74">J136</f>
        <v>20675.54</v>
      </c>
      <c r="K135" s="78">
        <f t="shared" si="74"/>
        <v>9367.84</v>
      </c>
      <c r="L135" s="137">
        <f t="shared" si="59"/>
        <v>45.308804510063581</v>
      </c>
    </row>
    <row r="136" spans="1:12" ht="22.5" customHeight="1">
      <c r="A136" s="20" t="s">
        <v>362</v>
      </c>
      <c r="B136" s="33" t="s">
        <v>305</v>
      </c>
      <c r="C136" s="32" t="s">
        <v>7</v>
      </c>
      <c r="D136" s="79">
        <f>D137+D138</f>
        <v>18027.419999999998</v>
      </c>
      <c r="E136" s="13"/>
      <c r="F136" s="13"/>
      <c r="G136" s="3"/>
      <c r="J136" s="79">
        <f t="shared" ref="J136:K136" si="75">J137+J138</f>
        <v>20675.54</v>
      </c>
      <c r="K136" s="79">
        <f t="shared" si="75"/>
        <v>9367.84</v>
      </c>
      <c r="L136" s="135">
        <f t="shared" si="59"/>
        <v>45.308804510063581</v>
      </c>
    </row>
    <row r="137" spans="1:12" ht="38.25" customHeight="1">
      <c r="A137" s="20" t="s">
        <v>302</v>
      </c>
      <c r="B137" s="33" t="s">
        <v>305</v>
      </c>
      <c r="C137" s="32">
        <v>200</v>
      </c>
      <c r="D137" s="79">
        <v>18027.419999999998</v>
      </c>
      <c r="E137" s="13"/>
      <c r="F137" s="13"/>
      <c r="G137" s="3"/>
      <c r="J137" s="136">
        <v>20675.54</v>
      </c>
      <c r="K137" s="134">
        <v>9367.84</v>
      </c>
      <c r="L137" s="135">
        <f t="shared" si="59"/>
        <v>45.308804510063581</v>
      </c>
    </row>
    <row r="138" spans="1:12" ht="41.25" customHeight="1">
      <c r="A138" s="20" t="s">
        <v>212</v>
      </c>
      <c r="B138" s="33" t="s">
        <v>305</v>
      </c>
      <c r="C138" s="32">
        <v>400</v>
      </c>
      <c r="D138" s="79">
        <v>0</v>
      </c>
      <c r="E138" s="13"/>
      <c r="F138" s="13"/>
      <c r="G138" s="3"/>
      <c r="J138" s="134">
        <v>0</v>
      </c>
      <c r="K138" s="134">
        <v>0</v>
      </c>
      <c r="L138" s="135">
        <v>0</v>
      </c>
    </row>
    <row r="139" spans="1:12" ht="57.75" customHeight="1">
      <c r="A139" s="41" t="s">
        <v>296</v>
      </c>
      <c r="B139" s="42" t="s">
        <v>299</v>
      </c>
      <c r="C139" s="43" t="s">
        <v>7</v>
      </c>
      <c r="D139" s="78">
        <f>D140</f>
        <v>9841.43</v>
      </c>
      <c r="E139" s="13"/>
      <c r="F139" s="13"/>
      <c r="G139" s="3"/>
      <c r="J139" s="78">
        <f t="shared" ref="J139:K141" si="76">J140</f>
        <v>11096.85</v>
      </c>
      <c r="K139" s="78">
        <f t="shared" si="76"/>
        <v>7127.4</v>
      </c>
      <c r="L139" s="137">
        <f t="shared" si="59"/>
        <v>64.229037970234799</v>
      </c>
    </row>
    <row r="140" spans="1:12" ht="37.5">
      <c r="A140" s="20" t="s">
        <v>350</v>
      </c>
      <c r="B140" s="33" t="s">
        <v>300</v>
      </c>
      <c r="C140" s="32" t="s">
        <v>7</v>
      </c>
      <c r="D140" s="79">
        <f>D141</f>
        <v>9841.43</v>
      </c>
      <c r="E140" s="13"/>
      <c r="F140" s="13"/>
      <c r="G140" s="3"/>
      <c r="J140" s="79">
        <f t="shared" si="76"/>
        <v>11096.85</v>
      </c>
      <c r="K140" s="79">
        <f t="shared" si="76"/>
        <v>7127.4</v>
      </c>
      <c r="L140" s="135">
        <f t="shared" si="59"/>
        <v>64.229037970234799</v>
      </c>
    </row>
    <row r="141" spans="1:12" ht="42" customHeight="1">
      <c r="A141" s="20" t="s">
        <v>351</v>
      </c>
      <c r="B141" s="33" t="s">
        <v>301</v>
      </c>
      <c r="C141" s="32" t="s">
        <v>7</v>
      </c>
      <c r="D141" s="79">
        <f>D142</f>
        <v>9841.43</v>
      </c>
      <c r="E141" s="13"/>
      <c r="F141" s="13"/>
      <c r="G141" s="3"/>
      <c r="J141" s="79">
        <f t="shared" si="76"/>
        <v>11096.85</v>
      </c>
      <c r="K141" s="79">
        <f t="shared" si="76"/>
        <v>7127.4</v>
      </c>
      <c r="L141" s="135">
        <f t="shared" si="59"/>
        <v>64.229037970234799</v>
      </c>
    </row>
    <row r="142" spans="1:12" ht="37.5" customHeight="1">
      <c r="A142" s="20" t="s">
        <v>302</v>
      </c>
      <c r="B142" s="33" t="s">
        <v>301</v>
      </c>
      <c r="C142" s="32">
        <v>200</v>
      </c>
      <c r="D142" s="79">
        <v>9841.43</v>
      </c>
      <c r="E142" s="13"/>
      <c r="F142" s="13"/>
      <c r="G142" s="3"/>
      <c r="J142" s="134">
        <v>11096.85</v>
      </c>
      <c r="K142" s="136">
        <v>7127.4</v>
      </c>
      <c r="L142" s="135">
        <f t="shared" si="59"/>
        <v>64.229037970234799</v>
      </c>
    </row>
    <row r="143" spans="1:12" ht="41.25" customHeight="1">
      <c r="A143" s="41" t="s">
        <v>364</v>
      </c>
      <c r="B143" s="42" t="s">
        <v>365</v>
      </c>
      <c r="C143" s="43" t="s">
        <v>7</v>
      </c>
      <c r="D143" s="78">
        <f>D144</f>
        <v>170</v>
      </c>
      <c r="E143" s="13"/>
      <c r="F143" s="13"/>
      <c r="G143" s="3"/>
      <c r="J143" s="78">
        <f t="shared" ref="J143:K144" si="77">J144</f>
        <v>170</v>
      </c>
      <c r="K143" s="78">
        <f t="shared" si="77"/>
        <v>0</v>
      </c>
      <c r="L143" s="137">
        <f t="shared" si="59"/>
        <v>0</v>
      </c>
    </row>
    <row r="144" spans="1:12" ht="112.5" customHeight="1">
      <c r="A144" s="65" t="s">
        <v>403</v>
      </c>
      <c r="B144" s="106" t="s">
        <v>402</v>
      </c>
      <c r="C144" s="105" t="s">
        <v>7</v>
      </c>
      <c r="D144" s="79">
        <f>D145</f>
        <v>170</v>
      </c>
      <c r="E144" s="13"/>
      <c r="F144" s="13"/>
      <c r="G144" s="3"/>
      <c r="J144" s="79">
        <f t="shared" si="77"/>
        <v>170</v>
      </c>
      <c r="K144" s="79">
        <f t="shared" si="77"/>
        <v>0</v>
      </c>
      <c r="L144" s="135">
        <f t="shared" si="59"/>
        <v>0</v>
      </c>
    </row>
    <row r="145" spans="1:12" ht="26.25" customHeight="1">
      <c r="A145" s="20" t="s">
        <v>10</v>
      </c>
      <c r="B145" s="106" t="s">
        <v>402</v>
      </c>
      <c r="C145" s="105">
        <v>300</v>
      </c>
      <c r="D145" s="79">
        <v>170</v>
      </c>
      <c r="E145" s="13"/>
      <c r="F145" s="13"/>
      <c r="G145" s="3"/>
      <c r="J145" s="134">
        <v>170</v>
      </c>
      <c r="K145" s="134">
        <v>0</v>
      </c>
      <c r="L145" s="135">
        <f t="shared" si="59"/>
        <v>0</v>
      </c>
    </row>
    <row r="146" spans="1:12" ht="101.25" customHeight="1">
      <c r="A146" s="41" t="s">
        <v>297</v>
      </c>
      <c r="B146" s="42" t="s">
        <v>298</v>
      </c>
      <c r="C146" s="43" t="s">
        <v>7</v>
      </c>
      <c r="D146" s="78">
        <f>D147</f>
        <v>39758.74</v>
      </c>
      <c r="E146" s="13"/>
      <c r="F146" s="13"/>
      <c r="G146" s="3"/>
      <c r="J146" s="78">
        <f t="shared" ref="J146:K146" si="78">J147+J150</f>
        <v>24234.07</v>
      </c>
      <c r="K146" s="78">
        <f t="shared" si="78"/>
        <v>15374.53</v>
      </c>
      <c r="L146" s="137">
        <f t="shared" si="59"/>
        <v>63.441799086987871</v>
      </c>
    </row>
    <row r="147" spans="1:12" ht="41.25" customHeight="1">
      <c r="A147" s="41" t="s">
        <v>479</v>
      </c>
      <c r="B147" s="42" t="s">
        <v>480</v>
      </c>
      <c r="C147" s="43" t="s">
        <v>7</v>
      </c>
      <c r="D147" s="78">
        <f>D148</f>
        <v>39758.74</v>
      </c>
      <c r="E147" s="13"/>
      <c r="F147" s="13"/>
      <c r="G147" s="3"/>
      <c r="J147" s="78">
        <f t="shared" ref="J147:K147" si="79">J148</f>
        <v>24234.07</v>
      </c>
      <c r="K147" s="78">
        <f t="shared" si="79"/>
        <v>15374.53</v>
      </c>
      <c r="L147" s="137">
        <f t="shared" si="59"/>
        <v>63.441799086987871</v>
      </c>
    </row>
    <row r="148" spans="1:12" ht="43.5" customHeight="1">
      <c r="A148" s="20" t="s">
        <v>482</v>
      </c>
      <c r="B148" s="117" t="s">
        <v>481</v>
      </c>
      <c r="C148" s="32" t="s">
        <v>7</v>
      </c>
      <c r="D148" s="79">
        <f>D152</f>
        <v>39758.74</v>
      </c>
      <c r="E148" s="13"/>
      <c r="F148" s="13"/>
      <c r="G148" s="3"/>
      <c r="J148" s="79">
        <f t="shared" ref="J148:K148" si="80">J152</f>
        <v>24234.07</v>
      </c>
      <c r="K148" s="79">
        <f t="shared" si="80"/>
        <v>15374.53</v>
      </c>
      <c r="L148" s="135">
        <f t="shared" si="59"/>
        <v>63.441799086987871</v>
      </c>
    </row>
    <row r="149" spans="1:12" ht="37.5" hidden="1">
      <c r="A149" s="20" t="s">
        <v>302</v>
      </c>
      <c r="B149" s="117" t="s">
        <v>481</v>
      </c>
      <c r="C149" s="32">
        <v>200</v>
      </c>
      <c r="D149" s="79">
        <v>39758.74</v>
      </c>
      <c r="E149" s="13"/>
      <c r="F149" s="13"/>
      <c r="G149" s="3"/>
      <c r="J149" s="136"/>
      <c r="K149" s="136"/>
      <c r="L149" s="135" t="e">
        <f t="shared" si="59"/>
        <v>#DIV/0!</v>
      </c>
    </row>
    <row r="150" spans="1:12" ht="37.5" hidden="1">
      <c r="A150" s="120" t="s">
        <v>479</v>
      </c>
      <c r="B150" s="42" t="s">
        <v>309</v>
      </c>
      <c r="C150" s="43" t="s">
        <v>7</v>
      </c>
      <c r="D150" s="78">
        <f>D151</f>
        <v>39758.74</v>
      </c>
      <c r="E150" s="13"/>
      <c r="F150" s="13"/>
      <c r="G150" s="3"/>
      <c r="J150" s="136"/>
      <c r="K150" s="136"/>
      <c r="L150" s="135" t="e">
        <f t="shared" si="59"/>
        <v>#DIV/0!</v>
      </c>
    </row>
    <row r="151" spans="1:12" ht="56.25" hidden="1">
      <c r="A151" s="20" t="s">
        <v>308</v>
      </c>
      <c r="B151" s="33" t="s">
        <v>363</v>
      </c>
      <c r="C151" s="32" t="s">
        <v>7</v>
      </c>
      <c r="D151" s="79">
        <f>D152</f>
        <v>39758.74</v>
      </c>
      <c r="E151" s="13"/>
      <c r="F151" s="13"/>
      <c r="G151" s="3"/>
      <c r="J151" s="136"/>
      <c r="K151" s="136"/>
      <c r="L151" s="135" t="e">
        <f t="shared" si="59"/>
        <v>#DIV/0!</v>
      </c>
    </row>
    <row r="152" spans="1:12" ht="36.75" customHeight="1">
      <c r="A152" s="20" t="s">
        <v>302</v>
      </c>
      <c r="B152" s="33" t="s">
        <v>363</v>
      </c>
      <c r="C152" s="32">
        <v>200</v>
      </c>
      <c r="D152" s="79">
        <v>39758.74</v>
      </c>
      <c r="E152" s="13"/>
      <c r="F152" s="13"/>
      <c r="G152" s="3"/>
      <c r="J152" s="136">
        <v>24234.07</v>
      </c>
      <c r="K152" s="134">
        <v>15374.53</v>
      </c>
      <c r="L152" s="135">
        <f t="shared" si="59"/>
        <v>63.441799086987871</v>
      </c>
    </row>
    <row r="153" spans="1:12" ht="76.5" customHeight="1">
      <c r="A153" s="41" t="s">
        <v>231</v>
      </c>
      <c r="B153" s="42" t="s">
        <v>70</v>
      </c>
      <c r="C153" s="43" t="s">
        <v>7</v>
      </c>
      <c r="D153" s="78">
        <f>D154+D194+D220+D225+D230</f>
        <v>381227.75000000006</v>
      </c>
      <c r="E153" s="13"/>
      <c r="F153" s="13"/>
      <c r="G153" s="3"/>
      <c r="J153" s="78">
        <f>J154+J194+J220+J225+J230</f>
        <v>400763.42000000004</v>
      </c>
      <c r="K153" s="78">
        <f>K154+K194+K220+K225+K230</f>
        <v>299828.06999999995</v>
      </c>
      <c r="L153" s="137">
        <f t="shared" ref="L153:L157" si="81">K153/J153*100</f>
        <v>74.814230799807007</v>
      </c>
    </row>
    <row r="154" spans="1:12" ht="80.25" customHeight="1">
      <c r="A154" s="49" t="s">
        <v>191</v>
      </c>
      <c r="B154" s="42" t="s">
        <v>71</v>
      </c>
      <c r="C154" s="43" t="s">
        <v>7</v>
      </c>
      <c r="D154" s="78">
        <f>D155+D158+D162+D165+D168+D171+D179+D182+D185+D191+D173+D188+D176</f>
        <v>197273.65000000002</v>
      </c>
      <c r="E154" s="13"/>
      <c r="F154" s="13"/>
      <c r="G154" s="3"/>
      <c r="J154" s="78">
        <f t="shared" ref="J154:K154" si="82">J155+J158+J162+J165+J168+J171+J179+J182+J185+J191+J173+J188+J176</f>
        <v>216708.34000000003</v>
      </c>
      <c r="K154" s="78">
        <f t="shared" si="82"/>
        <v>169162.49</v>
      </c>
      <c r="L154" s="137">
        <f t="shared" si="81"/>
        <v>78.05998144787597</v>
      </c>
    </row>
    <row r="155" spans="1:12" ht="42" customHeight="1">
      <c r="A155" s="20" t="s">
        <v>192</v>
      </c>
      <c r="B155" s="33" t="s">
        <v>233</v>
      </c>
      <c r="C155" s="32" t="s">
        <v>7</v>
      </c>
      <c r="D155" s="79">
        <f>D156+D157</f>
        <v>3632.2</v>
      </c>
      <c r="E155" s="13"/>
      <c r="F155" s="13"/>
      <c r="G155" s="3"/>
      <c r="J155" s="79">
        <f t="shared" ref="J155:K155" si="83">J156+J157</f>
        <v>3876.1299999999997</v>
      </c>
      <c r="K155" s="79">
        <f t="shared" si="83"/>
        <v>3876.06</v>
      </c>
      <c r="L155" s="135">
        <f t="shared" si="81"/>
        <v>99.998194075018134</v>
      </c>
    </row>
    <row r="156" spans="1:12" ht="40.5" customHeight="1">
      <c r="A156" s="16" t="s">
        <v>9</v>
      </c>
      <c r="B156" s="33" t="s">
        <v>233</v>
      </c>
      <c r="C156" s="32">
        <v>200</v>
      </c>
      <c r="D156" s="79">
        <v>53.68</v>
      </c>
      <c r="E156" s="13" t="e">
        <f>E161+E157+#REF!+#REF!+#REF!</f>
        <v>#REF!</v>
      </c>
      <c r="F156" s="13" t="e">
        <f>F161+F157+#REF!+#REF!+#REF!</f>
        <v>#REF!</v>
      </c>
      <c r="G156" s="3"/>
      <c r="J156" s="136">
        <v>56.72</v>
      </c>
      <c r="K156" s="136">
        <v>56.65</v>
      </c>
      <c r="L156" s="135">
        <f t="shared" si="81"/>
        <v>99.87658674188998</v>
      </c>
    </row>
    <row r="157" spans="1:12" ht="18.75">
      <c r="A157" s="20" t="s">
        <v>10</v>
      </c>
      <c r="B157" s="33" t="s">
        <v>233</v>
      </c>
      <c r="C157" s="32">
        <v>300</v>
      </c>
      <c r="D157" s="83">
        <v>3578.52</v>
      </c>
      <c r="E157" s="13">
        <f t="shared" ref="E157:I157" si="84">E158+E160</f>
        <v>598.41999999999996</v>
      </c>
      <c r="F157" s="13">
        <f t="shared" si="84"/>
        <v>454.28000000000003</v>
      </c>
      <c r="G157" s="13">
        <f t="shared" si="84"/>
        <v>0</v>
      </c>
      <c r="H157" s="13">
        <f t="shared" si="84"/>
        <v>0</v>
      </c>
      <c r="I157" s="13">
        <f t="shared" si="84"/>
        <v>0</v>
      </c>
      <c r="J157" s="4">
        <v>3819.41</v>
      </c>
      <c r="K157" s="136">
        <v>3819.41</v>
      </c>
      <c r="L157" s="135">
        <f t="shared" si="81"/>
        <v>100</v>
      </c>
    </row>
    <row r="158" spans="1:12" ht="36" customHeight="1">
      <c r="A158" s="20" t="s">
        <v>156</v>
      </c>
      <c r="B158" s="33" t="s">
        <v>234</v>
      </c>
      <c r="C158" s="32" t="s">
        <v>7</v>
      </c>
      <c r="D158" s="79">
        <f>D160+D161+D159</f>
        <v>49303.100000000006</v>
      </c>
      <c r="E158" s="13">
        <v>550.92999999999995</v>
      </c>
      <c r="F158" s="13">
        <v>406.79</v>
      </c>
      <c r="G158" s="3"/>
      <c r="J158" s="79">
        <f t="shared" ref="J158:K158" si="85">J160+J161+J159</f>
        <v>49303.110000000008</v>
      </c>
      <c r="K158" s="79">
        <f t="shared" si="85"/>
        <v>42100.009999999995</v>
      </c>
      <c r="L158" s="135">
        <f>K158/J158*100</f>
        <v>85.390171127135773</v>
      </c>
    </row>
    <row r="159" spans="1:12" ht="75.75" customHeight="1">
      <c r="A159" s="5" t="s">
        <v>17</v>
      </c>
      <c r="B159" s="96" t="s">
        <v>234</v>
      </c>
      <c r="C159" s="95">
        <v>100</v>
      </c>
      <c r="D159" s="79">
        <v>0</v>
      </c>
      <c r="E159" s="13"/>
      <c r="F159" s="13"/>
      <c r="G159" s="3"/>
      <c r="J159" s="136">
        <v>247.44</v>
      </c>
      <c r="K159" s="136">
        <v>93.21</v>
      </c>
      <c r="L159" s="135">
        <v>0</v>
      </c>
    </row>
    <row r="160" spans="1:12" ht="38.25" customHeight="1">
      <c r="A160" s="16" t="s">
        <v>9</v>
      </c>
      <c r="B160" s="33" t="s">
        <v>234</v>
      </c>
      <c r="C160" s="32">
        <v>200</v>
      </c>
      <c r="D160" s="79">
        <v>728.62</v>
      </c>
      <c r="E160" s="13">
        <v>47.49</v>
      </c>
      <c r="F160" s="13">
        <v>47.49</v>
      </c>
      <c r="G160" s="3"/>
      <c r="J160" s="136">
        <v>481.19</v>
      </c>
      <c r="K160" s="136">
        <v>349.45</v>
      </c>
      <c r="L160" s="135">
        <f t="shared" ref="L160" si="86">K160/J160*100</f>
        <v>72.622041189550899</v>
      </c>
    </row>
    <row r="161" spans="1:12" ht="22.5" customHeight="1">
      <c r="A161" s="20" t="s">
        <v>10</v>
      </c>
      <c r="B161" s="33" t="s">
        <v>234</v>
      </c>
      <c r="C161" s="32">
        <v>300</v>
      </c>
      <c r="D161" s="79">
        <v>48574.48</v>
      </c>
      <c r="E161" s="13" t="e">
        <f>#REF!</f>
        <v>#REF!</v>
      </c>
      <c r="F161" s="13" t="e">
        <f>#REF!</f>
        <v>#REF!</v>
      </c>
      <c r="G161" s="3"/>
      <c r="J161" s="136">
        <v>48574.48</v>
      </c>
      <c r="K161" s="134">
        <v>41657.35</v>
      </c>
      <c r="L161" s="135">
        <f>K161/J161*100</f>
        <v>85.759744623102492</v>
      </c>
    </row>
    <row r="162" spans="1:12" ht="115.5" customHeight="1">
      <c r="A162" s="20" t="s">
        <v>193</v>
      </c>
      <c r="B162" s="33" t="s">
        <v>235</v>
      </c>
      <c r="C162" s="32" t="s">
        <v>7</v>
      </c>
      <c r="D162" s="79">
        <f>D163+D164</f>
        <v>6.6000000000000005</v>
      </c>
      <c r="E162" s="13">
        <v>10641.73</v>
      </c>
      <c r="F162" s="13">
        <v>10448.459999999999</v>
      </c>
      <c r="G162" s="3"/>
      <c r="J162" s="79">
        <f t="shared" ref="J162:K162" si="87">J163+J164</f>
        <v>6.6000000000000005</v>
      </c>
      <c r="K162" s="79">
        <f t="shared" si="87"/>
        <v>3.02</v>
      </c>
      <c r="L162" s="135">
        <f t="shared" ref="L162:L164" si="88">K162/J162*100</f>
        <v>45.757575757575751</v>
      </c>
    </row>
    <row r="163" spans="1:12" ht="40.5" customHeight="1">
      <c r="A163" s="16" t="s">
        <v>9</v>
      </c>
      <c r="B163" s="33" t="s">
        <v>235</v>
      </c>
      <c r="C163" s="32">
        <v>200</v>
      </c>
      <c r="D163" s="79">
        <v>7.0000000000000007E-2</v>
      </c>
      <c r="E163" s="13">
        <v>1644.08</v>
      </c>
      <c r="F163" s="13">
        <v>1135</v>
      </c>
      <c r="G163" s="3"/>
      <c r="J163" s="136">
        <v>7.0000000000000007E-2</v>
      </c>
      <c r="K163" s="134">
        <v>0.02</v>
      </c>
      <c r="L163" s="135">
        <f t="shared" si="88"/>
        <v>28.571428571428569</v>
      </c>
    </row>
    <row r="164" spans="1:12" ht="21.75" customHeight="1">
      <c r="A164" s="20" t="s">
        <v>10</v>
      </c>
      <c r="B164" s="33" t="s">
        <v>235</v>
      </c>
      <c r="C164" s="32">
        <v>300</v>
      </c>
      <c r="D164" s="79">
        <v>6.53</v>
      </c>
      <c r="E164" s="13">
        <v>176.68</v>
      </c>
      <c r="F164" s="13">
        <v>176.68</v>
      </c>
      <c r="G164" s="3"/>
      <c r="J164" s="136">
        <v>6.53</v>
      </c>
      <c r="K164" s="134">
        <v>3</v>
      </c>
      <c r="L164" s="135">
        <f t="shared" si="88"/>
        <v>45.94180704441041</v>
      </c>
    </row>
    <row r="165" spans="1:12" ht="39.75" customHeight="1">
      <c r="A165" s="20" t="s">
        <v>157</v>
      </c>
      <c r="B165" s="33" t="s">
        <v>236</v>
      </c>
      <c r="C165" s="32" t="s">
        <v>7</v>
      </c>
      <c r="D165" s="79">
        <f>D166+D167</f>
        <v>48761.17</v>
      </c>
      <c r="E165" s="26">
        <v>52.8</v>
      </c>
      <c r="F165" s="26">
        <v>54.66</v>
      </c>
      <c r="G165" s="3"/>
      <c r="J165" s="79">
        <f t="shared" ref="J165:K165" si="89">J166+J167</f>
        <v>48761.17</v>
      </c>
      <c r="K165" s="79">
        <f t="shared" si="89"/>
        <v>38610</v>
      </c>
      <c r="L165" s="135">
        <f t="shared" ref="L165:L170" si="90">K165/J165*100</f>
        <v>79.181857203180314</v>
      </c>
    </row>
    <row r="166" spans="1:12" ht="45.75" customHeight="1">
      <c r="A166" s="20" t="s">
        <v>9</v>
      </c>
      <c r="B166" s="33" t="s">
        <v>236</v>
      </c>
      <c r="C166" s="32">
        <v>200</v>
      </c>
      <c r="D166" s="79">
        <v>720.61</v>
      </c>
      <c r="E166" s="26" t="e">
        <f>E167+#REF!+#REF!</f>
        <v>#REF!</v>
      </c>
      <c r="F166" s="26" t="e">
        <f>F167+#REF!+#REF!</f>
        <v>#REF!</v>
      </c>
      <c r="G166" s="3"/>
      <c r="J166" s="136">
        <v>720.61</v>
      </c>
      <c r="K166" s="136">
        <v>500.01</v>
      </c>
      <c r="L166" s="135">
        <f t="shared" si="90"/>
        <v>69.387047085108449</v>
      </c>
    </row>
    <row r="167" spans="1:12" ht="20.25" customHeight="1">
      <c r="A167" s="20" t="s">
        <v>10</v>
      </c>
      <c r="B167" s="33" t="s">
        <v>236</v>
      </c>
      <c r="C167" s="32">
        <v>300</v>
      </c>
      <c r="D167" s="79">
        <v>48040.56</v>
      </c>
      <c r="E167" s="26" t="e">
        <f>E168+E170+E171+#REF!</f>
        <v>#REF!</v>
      </c>
      <c r="F167" s="26" t="e">
        <f>F168+F170+F171+#REF!</f>
        <v>#REF!</v>
      </c>
      <c r="G167" s="26" t="e">
        <f>G168+G170+G171+#REF!</f>
        <v>#REF!</v>
      </c>
      <c r="H167" s="26" t="e">
        <f>H168+H170+H171+#REF!</f>
        <v>#REF!</v>
      </c>
      <c r="I167" s="26" t="e">
        <f>I168+I170+I171+#REF!</f>
        <v>#REF!</v>
      </c>
      <c r="J167" s="26">
        <v>48040.56</v>
      </c>
      <c r="K167" s="136">
        <v>38109.99</v>
      </c>
      <c r="L167" s="135">
        <f t="shared" si="90"/>
        <v>79.328779681169408</v>
      </c>
    </row>
    <row r="168" spans="1:12" ht="58.5" customHeight="1">
      <c r="A168" s="20" t="s">
        <v>158</v>
      </c>
      <c r="B168" s="33" t="s">
        <v>237</v>
      </c>
      <c r="C168" s="32" t="s">
        <v>7</v>
      </c>
      <c r="D168" s="79">
        <f>D169+D170</f>
        <v>2230.73</v>
      </c>
      <c r="E168" s="26">
        <f>E169</f>
        <v>3688.35</v>
      </c>
      <c r="F168" s="26">
        <f>F169</f>
        <v>4665.37</v>
      </c>
      <c r="G168" s="3"/>
      <c r="J168" s="79">
        <f t="shared" ref="J168:K168" si="91">J169+J170</f>
        <v>2230.73</v>
      </c>
      <c r="K168" s="79">
        <f t="shared" si="91"/>
        <v>1858.97</v>
      </c>
      <c r="L168" s="135">
        <f t="shared" si="90"/>
        <v>83.334603470612763</v>
      </c>
    </row>
    <row r="169" spans="1:12" ht="40.5" customHeight="1">
      <c r="A169" s="20" t="s">
        <v>9</v>
      </c>
      <c r="B169" s="33" t="s">
        <v>237</v>
      </c>
      <c r="C169" s="31">
        <v>200</v>
      </c>
      <c r="D169" s="80">
        <v>32.97</v>
      </c>
      <c r="E169" s="27">
        <v>3688.35</v>
      </c>
      <c r="F169" s="27">
        <v>4665.37</v>
      </c>
      <c r="G169" s="27">
        <v>3688.35</v>
      </c>
      <c r="H169" s="27">
        <v>4665.37</v>
      </c>
      <c r="J169" s="136">
        <v>32.97</v>
      </c>
      <c r="K169" s="136">
        <v>25.44</v>
      </c>
      <c r="L169" s="135">
        <f t="shared" si="90"/>
        <v>77.161055505004555</v>
      </c>
    </row>
    <row r="170" spans="1:12" ht="21.75" customHeight="1">
      <c r="A170" s="20" t="s">
        <v>10</v>
      </c>
      <c r="B170" s="33" t="s">
        <v>237</v>
      </c>
      <c r="C170" s="32">
        <v>300</v>
      </c>
      <c r="D170" s="80">
        <v>2197.7600000000002</v>
      </c>
      <c r="E170" s="27" t="e">
        <f>#REF!+#REF!+#REF!</f>
        <v>#REF!</v>
      </c>
      <c r="F170" s="27" t="e">
        <f>#REF!+#REF!+#REF!</f>
        <v>#REF!</v>
      </c>
      <c r="G170" s="27"/>
      <c r="H170" s="27"/>
      <c r="J170" s="136">
        <v>2197.7600000000002</v>
      </c>
      <c r="K170" s="136">
        <v>1833.53</v>
      </c>
      <c r="L170" s="135">
        <f t="shared" si="90"/>
        <v>83.427216802562597</v>
      </c>
    </row>
    <row r="171" spans="1:12" ht="22.5" customHeight="1">
      <c r="A171" s="17" t="s">
        <v>19</v>
      </c>
      <c r="B171" s="33" t="s">
        <v>238</v>
      </c>
      <c r="C171" s="32" t="s">
        <v>7</v>
      </c>
      <c r="D171" s="79">
        <f>D172</f>
        <v>0</v>
      </c>
      <c r="E171" s="13">
        <f>E172</f>
        <v>203</v>
      </c>
      <c r="F171" s="13">
        <f>F172</f>
        <v>203</v>
      </c>
      <c r="G171" s="3"/>
      <c r="J171" s="79">
        <f t="shared" ref="J171:K171" si="92">J172</f>
        <v>312.70999999999998</v>
      </c>
      <c r="K171" s="79">
        <f t="shared" si="92"/>
        <v>312.70999999999998</v>
      </c>
      <c r="L171" s="135">
        <f>K171/J171*100</f>
        <v>100</v>
      </c>
    </row>
    <row r="172" spans="1:12" ht="19.149999999999999" customHeight="1">
      <c r="A172" s="20" t="s">
        <v>10</v>
      </c>
      <c r="B172" s="33" t="s">
        <v>238</v>
      </c>
      <c r="C172" s="32">
        <v>300</v>
      </c>
      <c r="D172" s="79">
        <v>0</v>
      </c>
      <c r="E172" s="13">
        <v>203</v>
      </c>
      <c r="F172" s="13">
        <v>203</v>
      </c>
      <c r="G172" s="3"/>
      <c r="J172" s="136">
        <v>312.70999999999998</v>
      </c>
      <c r="K172" s="134">
        <v>312.70999999999998</v>
      </c>
      <c r="L172" s="135">
        <f>K172/J172*100</f>
        <v>100</v>
      </c>
    </row>
    <row r="173" spans="1:12" ht="59.25" customHeight="1">
      <c r="A173" s="20" t="s">
        <v>162</v>
      </c>
      <c r="B173" s="33" t="s">
        <v>243</v>
      </c>
      <c r="C173" s="32" t="s">
        <v>7</v>
      </c>
      <c r="D173" s="79">
        <f>D174+D175</f>
        <v>172.61999999999998</v>
      </c>
      <c r="E173" s="13"/>
      <c r="F173" s="13"/>
      <c r="G173" s="3"/>
      <c r="J173" s="79">
        <f t="shared" ref="J173:K173" si="93">J174+J175</f>
        <v>203.3</v>
      </c>
      <c r="K173" s="79">
        <f t="shared" si="93"/>
        <v>203.26000000000002</v>
      </c>
      <c r="L173" s="135">
        <f t="shared" ref="L173:L200" si="94">K173/J173*100</f>
        <v>99.980324643384165</v>
      </c>
    </row>
    <row r="174" spans="1:12" ht="36" customHeight="1">
      <c r="A174" s="20" t="s">
        <v>9</v>
      </c>
      <c r="B174" s="33" t="s">
        <v>243</v>
      </c>
      <c r="C174" s="32">
        <v>200</v>
      </c>
      <c r="D174" s="79">
        <v>5.73</v>
      </c>
      <c r="E174" s="13"/>
      <c r="F174" s="13"/>
      <c r="G174" s="3"/>
      <c r="J174" s="136">
        <v>4.18</v>
      </c>
      <c r="K174" s="136">
        <v>4.18</v>
      </c>
      <c r="L174" s="135">
        <f t="shared" si="94"/>
        <v>100</v>
      </c>
    </row>
    <row r="175" spans="1:12" ht="24.75" customHeight="1">
      <c r="A175" s="20" t="s">
        <v>10</v>
      </c>
      <c r="B175" s="33" t="s">
        <v>243</v>
      </c>
      <c r="C175" s="32">
        <v>300</v>
      </c>
      <c r="D175" s="79">
        <v>166.89</v>
      </c>
      <c r="E175" s="13"/>
      <c r="F175" s="13"/>
      <c r="G175" s="3"/>
      <c r="J175" s="136">
        <v>199.12</v>
      </c>
      <c r="K175" s="136">
        <v>199.08</v>
      </c>
      <c r="L175" s="135">
        <f t="shared" si="94"/>
        <v>99.979911611088795</v>
      </c>
    </row>
    <row r="176" spans="1:12" ht="180.75" customHeight="1">
      <c r="A176" s="160" t="s">
        <v>531</v>
      </c>
      <c r="B176" s="117" t="s">
        <v>532</v>
      </c>
      <c r="C176" s="116" t="s">
        <v>7</v>
      </c>
      <c r="D176" s="79">
        <f>D177+D178</f>
        <v>0</v>
      </c>
      <c r="E176" s="13"/>
      <c r="F176" s="13"/>
      <c r="G176" s="3"/>
      <c r="J176" s="79">
        <f t="shared" ref="J176:K176" si="95">J177+J178</f>
        <v>18848.55</v>
      </c>
      <c r="K176" s="79">
        <f t="shared" si="95"/>
        <v>18584.669999999998</v>
      </c>
      <c r="L176" s="135">
        <f t="shared" si="94"/>
        <v>98.599998408365636</v>
      </c>
    </row>
    <row r="177" spans="1:12" ht="39" customHeight="1">
      <c r="A177" s="161" t="s">
        <v>9</v>
      </c>
      <c r="B177" s="117" t="s">
        <v>532</v>
      </c>
      <c r="C177" s="116">
        <v>200</v>
      </c>
      <c r="D177" s="79">
        <v>0</v>
      </c>
      <c r="E177" s="13"/>
      <c r="F177" s="13"/>
      <c r="G177" s="3"/>
      <c r="J177" s="134">
        <v>131</v>
      </c>
      <c r="K177" s="136">
        <v>99.67</v>
      </c>
      <c r="L177" s="135">
        <f t="shared" si="94"/>
        <v>76.083969465648863</v>
      </c>
    </row>
    <row r="178" spans="1:12" ht="24.75" customHeight="1">
      <c r="A178" s="20" t="s">
        <v>11</v>
      </c>
      <c r="B178" s="117" t="s">
        <v>532</v>
      </c>
      <c r="C178" s="116">
        <v>300</v>
      </c>
      <c r="D178" s="79">
        <v>0</v>
      </c>
      <c r="E178" s="13"/>
      <c r="F178" s="13"/>
      <c r="G178" s="3"/>
      <c r="J178" s="134">
        <v>18717.55</v>
      </c>
      <c r="K178" s="134">
        <v>18485</v>
      </c>
      <c r="L178" s="135">
        <f t="shared" si="94"/>
        <v>98.757583123859689</v>
      </c>
    </row>
    <row r="179" spans="1:12" ht="40.5" customHeight="1">
      <c r="A179" s="29" t="s">
        <v>159</v>
      </c>
      <c r="B179" s="33" t="s">
        <v>239</v>
      </c>
      <c r="C179" s="32" t="s">
        <v>7</v>
      </c>
      <c r="D179" s="79">
        <f>D180+D181</f>
        <v>50422.630000000005</v>
      </c>
      <c r="E179" s="13">
        <f>E180</f>
        <v>781.55</v>
      </c>
      <c r="F179" s="13">
        <f>F180</f>
        <v>781.55</v>
      </c>
      <c r="G179" s="3"/>
      <c r="J179" s="79">
        <f t="shared" ref="J179:K179" si="96">J180+J181</f>
        <v>50422.630000000005</v>
      </c>
      <c r="K179" s="79">
        <f t="shared" si="96"/>
        <v>40070</v>
      </c>
      <c r="L179" s="135">
        <f t="shared" si="94"/>
        <v>79.468286362690705</v>
      </c>
    </row>
    <row r="180" spans="1:12" ht="36.75" customHeight="1">
      <c r="A180" s="20" t="s">
        <v>9</v>
      </c>
      <c r="B180" s="33" t="s">
        <v>239</v>
      </c>
      <c r="C180" s="32">
        <v>200</v>
      </c>
      <c r="D180" s="79">
        <v>745.16</v>
      </c>
      <c r="E180" s="13">
        <v>781.55</v>
      </c>
      <c r="F180" s="13">
        <v>781.55</v>
      </c>
      <c r="G180" s="3"/>
      <c r="J180" s="136">
        <v>745.16</v>
      </c>
      <c r="K180" s="134">
        <v>525.70000000000005</v>
      </c>
      <c r="L180" s="135">
        <f t="shared" si="94"/>
        <v>70.548607010574912</v>
      </c>
    </row>
    <row r="181" spans="1:12" ht="26.25" customHeight="1">
      <c r="A181" s="20" t="s">
        <v>10</v>
      </c>
      <c r="B181" s="33" t="s">
        <v>239</v>
      </c>
      <c r="C181" s="32">
        <v>300</v>
      </c>
      <c r="D181" s="79">
        <v>49677.47</v>
      </c>
      <c r="E181" s="26">
        <f>E182+E183</f>
        <v>3290.32</v>
      </c>
      <c r="F181" s="26">
        <f>F182+F183</f>
        <v>5091.05</v>
      </c>
      <c r="G181" s="3"/>
      <c r="J181" s="136">
        <v>49677.47</v>
      </c>
      <c r="K181" s="134">
        <v>39544.300000000003</v>
      </c>
      <c r="L181" s="135">
        <f t="shared" si="94"/>
        <v>79.602081184891262</v>
      </c>
    </row>
    <row r="182" spans="1:12" ht="58.5" customHeight="1">
      <c r="A182" s="20" t="s">
        <v>160</v>
      </c>
      <c r="B182" s="33" t="s">
        <v>240</v>
      </c>
      <c r="C182" s="32" t="s">
        <v>7</v>
      </c>
      <c r="D182" s="83">
        <f>D183+D184</f>
        <v>76.66</v>
      </c>
      <c r="E182" s="13">
        <v>2700.8</v>
      </c>
      <c r="F182" s="13">
        <v>2700.8</v>
      </c>
      <c r="G182" s="3"/>
      <c r="J182" s="83">
        <f t="shared" ref="J182:K182" si="97">J183+J184</f>
        <v>76.66</v>
      </c>
      <c r="K182" s="83">
        <f t="shared" si="97"/>
        <v>56.38</v>
      </c>
      <c r="L182" s="135">
        <f t="shared" si="94"/>
        <v>73.545525697886788</v>
      </c>
    </row>
    <row r="183" spans="1:12" ht="37.5" customHeight="1">
      <c r="A183" s="20" t="s">
        <v>9</v>
      </c>
      <c r="B183" s="33" t="s">
        <v>240</v>
      </c>
      <c r="C183" s="32">
        <v>200</v>
      </c>
      <c r="D183" s="84">
        <v>1.1299999999999999</v>
      </c>
      <c r="E183" s="13">
        <v>589.52</v>
      </c>
      <c r="F183" s="13">
        <v>2390.25</v>
      </c>
      <c r="G183" s="3"/>
      <c r="J183" s="136">
        <v>1.1299999999999999</v>
      </c>
      <c r="K183" s="136">
        <v>0.28000000000000003</v>
      </c>
      <c r="L183" s="135">
        <f t="shared" si="94"/>
        <v>24.778761061946909</v>
      </c>
    </row>
    <row r="184" spans="1:12" ht="20.25" customHeight="1">
      <c r="A184" s="20" t="s">
        <v>10</v>
      </c>
      <c r="B184" s="33" t="s">
        <v>240</v>
      </c>
      <c r="C184" s="32">
        <v>300</v>
      </c>
      <c r="D184" s="79">
        <v>75.53</v>
      </c>
      <c r="E184" s="13">
        <f>E185</f>
        <v>755.7</v>
      </c>
      <c r="F184" s="13">
        <f>F185</f>
        <v>906</v>
      </c>
      <c r="G184" s="3"/>
      <c r="J184" s="136">
        <v>75.53</v>
      </c>
      <c r="K184" s="134">
        <v>56.1</v>
      </c>
      <c r="L184" s="135">
        <f t="shared" si="94"/>
        <v>74.275122467893553</v>
      </c>
    </row>
    <row r="185" spans="1:12" ht="44.25" customHeight="1">
      <c r="A185" s="20" t="s">
        <v>161</v>
      </c>
      <c r="B185" s="33" t="s">
        <v>241</v>
      </c>
      <c r="C185" s="32" t="s">
        <v>7</v>
      </c>
      <c r="D185" s="79">
        <f>D186+D187</f>
        <v>191.64000000000001</v>
      </c>
      <c r="E185" s="13">
        <v>755.7</v>
      </c>
      <c r="F185" s="13">
        <v>906</v>
      </c>
      <c r="G185" s="3"/>
      <c r="J185" s="79">
        <f t="shared" ref="J185:K185" si="98">J186+J187</f>
        <v>191.64000000000001</v>
      </c>
      <c r="K185" s="79">
        <f t="shared" si="98"/>
        <v>142.29</v>
      </c>
      <c r="L185" s="135">
        <f t="shared" si="94"/>
        <v>74.248591108328114</v>
      </c>
    </row>
    <row r="186" spans="1:12" ht="40.5" customHeight="1">
      <c r="A186" s="20" t="s">
        <v>9</v>
      </c>
      <c r="B186" s="33" t="s">
        <v>241</v>
      </c>
      <c r="C186" s="32">
        <v>200</v>
      </c>
      <c r="D186" s="79">
        <v>2.83</v>
      </c>
      <c r="E186" s="26" t="e">
        <f>E187+#REF!</f>
        <v>#REF!</v>
      </c>
      <c r="F186" s="26" t="e">
        <f>F187+#REF!</f>
        <v>#REF!</v>
      </c>
      <c r="G186" s="3"/>
      <c r="J186" s="136">
        <v>2.83</v>
      </c>
      <c r="K186" s="136">
        <v>1.92</v>
      </c>
      <c r="L186" s="135">
        <f t="shared" si="94"/>
        <v>67.844522968197879</v>
      </c>
    </row>
    <row r="187" spans="1:12" ht="21" customHeight="1">
      <c r="A187" s="20" t="s">
        <v>10</v>
      </c>
      <c r="B187" s="33" t="s">
        <v>241</v>
      </c>
      <c r="C187" s="32">
        <v>300</v>
      </c>
      <c r="D187" s="79">
        <v>188.81</v>
      </c>
      <c r="E187" s="26" t="e">
        <f>#REF!+#REF!+#REF!</f>
        <v>#REF!</v>
      </c>
      <c r="F187" s="26" t="e">
        <f>#REF!+#REF!+#REF!</f>
        <v>#REF!</v>
      </c>
      <c r="G187" s="3"/>
      <c r="J187" s="136">
        <v>188.81</v>
      </c>
      <c r="K187" s="136">
        <v>140.37</v>
      </c>
      <c r="L187" s="135">
        <f t="shared" si="94"/>
        <v>74.344579206609822</v>
      </c>
    </row>
    <row r="188" spans="1:12" ht="46.5" customHeight="1">
      <c r="A188" s="20" t="s">
        <v>18</v>
      </c>
      <c r="B188" s="115" t="s">
        <v>408</v>
      </c>
      <c r="C188" s="114" t="s">
        <v>7</v>
      </c>
      <c r="D188" s="79">
        <f>D189+D190</f>
        <v>42261.200000000004</v>
      </c>
      <c r="E188" s="26"/>
      <c r="F188" s="26"/>
      <c r="G188" s="3"/>
      <c r="J188" s="79">
        <f t="shared" ref="J188:K188" si="99">J189+J190</f>
        <v>42261.200000000004</v>
      </c>
      <c r="K188" s="79">
        <f t="shared" si="99"/>
        <v>23131.21</v>
      </c>
      <c r="L188" s="135">
        <f t="shared" si="94"/>
        <v>54.733916689540287</v>
      </c>
    </row>
    <row r="189" spans="1:12" ht="42" customHeight="1">
      <c r="A189" s="20" t="s">
        <v>9</v>
      </c>
      <c r="B189" s="115" t="s">
        <v>408</v>
      </c>
      <c r="C189" s="114">
        <v>200</v>
      </c>
      <c r="D189" s="79">
        <v>624.54999999999995</v>
      </c>
      <c r="E189" s="26"/>
      <c r="F189" s="26"/>
      <c r="G189" s="3"/>
      <c r="J189" s="136">
        <v>624.54999999999995</v>
      </c>
      <c r="K189" s="134">
        <v>308</v>
      </c>
      <c r="L189" s="135">
        <f t="shared" si="94"/>
        <v>49.31550716515892</v>
      </c>
    </row>
    <row r="190" spans="1:12" ht="21" customHeight="1">
      <c r="A190" s="20" t="s">
        <v>10</v>
      </c>
      <c r="B190" s="115" t="s">
        <v>408</v>
      </c>
      <c r="C190" s="114">
        <v>300</v>
      </c>
      <c r="D190" s="79">
        <v>41636.65</v>
      </c>
      <c r="E190" s="26"/>
      <c r="F190" s="26"/>
      <c r="G190" s="3"/>
      <c r="J190" s="136">
        <v>41636.65</v>
      </c>
      <c r="K190" s="136">
        <v>22823.21</v>
      </c>
      <c r="L190" s="135">
        <f t="shared" si="94"/>
        <v>54.815192864939903</v>
      </c>
    </row>
    <row r="191" spans="1:12" ht="56.25" customHeight="1">
      <c r="A191" s="20" t="s">
        <v>232</v>
      </c>
      <c r="B191" s="33" t="s">
        <v>242</v>
      </c>
      <c r="C191" s="32" t="s">
        <v>7</v>
      </c>
      <c r="D191" s="79">
        <f>D192+D193</f>
        <v>215.1</v>
      </c>
      <c r="E191" s="26"/>
      <c r="F191" s="26"/>
      <c r="G191" s="3"/>
      <c r="J191" s="79">
        <f t="shared" ref="J191:K191" si="100">J192+J193</f>
        <v>213.91</v>
      </c>
      <c r="K191" s="79">
        <f t="shared" si="100"/>
        <v>213.91</v>
      </c>
      <c r="L191" s="135">
        <f t="shared" si="94"/>
        <v>100</v>
      </c>
    </row>
    <row r="192" spans="1:12" ht="39" customHeight="1">
      <c r="A192" s="20" t="s">
        <v>9</v>
      </c>
      <c r="B192" s="33" t="s">
        <v>242</v>
      </c>
      <c r="C192" s="32">
        <v>200</v>
      </c>
      <c r="D192" s="79">
        <v>0</v>
      </c>
      <c r="E192" s="26"/>
      <c r="F192" s="26"/>
      <c r="G192" s="3"/>
      <c r="J192" s="79">
        <v>0</v>
      </c>
      <c r="K192" s="79">
        <v>0</v>
      </c>
      <c r="L192" s="135">
        <v>0</v>
      </c>
    </row>
    <row r="193" spans="1:12" ht="21" customHeight="1">
      <c r="A193" s="20" t="s">
        <v>10</v>
      </c>
      <c r="B193" s="33" t="s">
        <v>242</v>
      </c>
      <c r="C193" s="32">
        <v>300</v>
      </c>
      <c r="D193" s="79">
        <v>215.1</v>
      </c>
      <c r="E193" s="26"/>
      <c r="F193" s="26"/>
      <c r="G193" s="3"/>
      <c r="J193" s="134">
        <v>213.91</v>
      </c>
      <c r="K193" s="136">
        <v>213.91</v>
      </c>
      <c r="L193" s="135">
        <f t="shared" si="94"/>
        <v>100</v>
      </c>
    </row>
    <row r="194" spans="1:12" ht="57.75" customHeight="1">
      <c r="A194" s="41" t="s">
        <v>244</v>
      </c>
      <c r="B194" s="42" t="s">
        <v>72</v>
      </c>
      <c r="C194" s="43"/>
      <c r="D194" s="78">
        <f>D195+D198+D201+D205+D208+D211+D214+D217</f>
        <v>164663.06</v>
      </c>
      <c r="E194" s="26"/>
      <c r="F194" s="26"/>
      <c r="G194" s="3"/>
      <c r="J194" s="78">
        <f t="shared" ref="J194:K194" si="101">J195+J198+J201+J205+J208+J211+J214+J217</f>
        <v>164706.06</v>
      </c>
      <c r="K194" s="78">
        <f t="shared" si="101"/>
        <v>116083.16999999998</v>
      </c>
      <c r="L194" s="137">
        <f t="shared" si="94"/>
        <v>70.478991483373463</v>
      </c>
    </row>
    <row r="195" spans="1:12" ht="58.5" customHeight="1">
      <c r="A195" s="20" t="s">
        <v>173</v>
      </c>
      <c r="B195" s="115" t="s">
        <v>409</v>
      </c>
      <c r="C195" s="32" t="s">
        <v>7</v>
      </c>
      <c r="D195" s="79">
        <f>D197+D196</f>
        <v>45230.02</v>
      </c>
      <c r="E195" s="26"/>
      <c r="F195" s="26"/>
      <c r="G195" s="3"/>
      <c r="J195" s="79">
        <f t="shared" ref="J195:K195" si="102">J197+J196</f>
        <v>45230.02</v>
      </c>
      <c r="K195" s="79">
        <f t="shared" si="102"/>
        <v>34400</v>
      </c>
      <c r="L195" s="135">
        <f t="shared" si="94"/>
        <v>76.055681602617028</v>
      </c>
    </row>
    <row r="196" spans="1:12" ht="42" customHeight="1">
      <c r="A196" s="20" t="s">
        <v>9</v>
      </c>
      <c r="B196" s="115" t="s">
        <v>409</v>
      </c>
      <c r="C196" s="114">
        <v>200</v>
      </c>
      <c r="D196" s="79">
        <v>668.42</v>
      </c>
      <c r="E196" s="26"/>
      <c r="F196" s="26"/>
      <c r="G196" s="3"/>
      <c r="J196" s="136">
        <v>0</v>
      </c>
      <c r="K196" s="136"/>
      <c r="L196" s="135">
        <v>0</v>
      </c>
    </row>
    <row r="197" spans="1:12" ht="21" customHeight="1">
      <c r="A197" s="20" t="s">
        <v>10</v>
      </c>
      <c r="B197" s="115" t="s">
        <v>409</v>
      </c>
      <c r="C197" s="32">
        <v>300</v>
      </c>
      <c r="D197" s="79">
        <v>44561.599999999999</v>
      </c>
      <c r="E197" s="26"/>
      <c r="F197" s="26"/>
      <c r="G197" s="3"/>
      <c r="J197" s="134">
        <v>45230.02</v>
      </c>
      <c r="K197" s="134">
        <v>34400</v>
      </c>
      <c r="L197" s="135">
        <f t="shared" si="94"/>
        <v>76.055681602617028</v>
      </c>
    </row>
    <row r="198" spans="1:12" ht="58.5" customHeight="1">
      <c r="A198" s="20" t="s">
        <v>410</v>
      </c>
      <c r="B198" s="115" t="s">
        <v>411</v>
      </c>
      <c r="C198" s="114" t="s">
        <v>7</v>
      </c>
      <c r="D198" s="79">
        <f>D200+D199</f>
        <v>442.09999999999997</v>
      </c>
      <c r="E198" s="26"/>
      <c r="F198" s="26"/>
      <c r="G198" s="3"/>
      <c r="J198" s="79">
        <f t="shared" ref="J198:K198" si="103">J200+J199</f>
        <v>442.09999999999997</v>
      </c>
      <c r="K198" s="79">
        <f t="shared" si="103"/>
        <v>0</v>
      </c>
      <c r="L198" s="135">
        <f t="shared" si="94"/>
        <v>0</v>
      </c>
    </row>
    <row r="199" spans="1:12" ht="40.5" customHeight="1">
      <c r="A199" s="20" t="s">
        <v>9</v>
      </c>
      <c r="B199" s="115" t="s">
        <v>411</v>
      </c>
      <c r="C199" s="114">
        <v>200</v>
      </c>
      <c r="D199" s="79">
        <v>6.53</v>
      </c>
      <c r="E199" s="26"/>
      <c r="F199" s="26"/>
      <c r="G199" s="3"/>
      <c r="J199" s="136">
        <v>6.53</v>
      </c>
      <c r="K199" s="134">
        <v>0</v>
      </c>
      <c r="L199" s="135">
        <f t="shared" si="94"/>
        <v>0</v>
      </c>
    </row>
    <row r="200" spans="1:12" ht="21" customHeight="1">
      <c r="A200" s="20" t="s">
        <v>10</v>
      </c>
      <c r="B200" s="115" t="s">
        <v>411</v>
      </c>
      <c r="C200" s="114">
        <v>300</v>
      </c>
      <c r="D200" s="79">
        <v>435.57</v>
      </c>
      <c r="E200" s="26"/>
      <c r="F200" s="26"/>
      <c r="G200" s="3"/>
      <c r="J200" s="136">
        <v>435.57</v>
      </c>
      <c r="K200" s="134">
        <v>0</v>
      </c>
      <c r="L200" s="135">
        <f t="shared" si="94"/>
        <v>0</v>
      </c>
    </row>
    <row r="201" spans="1:12" ht="136.5" customHeight="1">
      <c r="A201" s="17" t="s">
        <v>194</v>
      </c>
      <c r="B201" s="33" t="s">
        <v>245</v>
      </c>
      <c r="C201" s="32" t="s">
        <v>7</v>
      </c>
      <c r="D201" s="79">
        <f>D204+D203+D202</f>
        <v>54239.4</v>
      </c>
      <c r="E201" s="26"/>
      <c r="F201" s="26"/>
      <c r="G201" s="3"/>
      <c r="J201" s="79">
        <f t="shared" ref="J201:K201" si="104">J204+J203+J202</f>
        <v>54239.4</v>
      </c>
      <c r="K201" s="79">
        <f t="shared" si="104"/>
        <v>34738.68</v>
      </c>
      <c r="L201" s="135">
        <f t="shared" ref="L201:L213" si="105">K201/J201*100</f>
        <v>64.046947421984754</v>
      </c>
    </row>
    <row r="202" spans="1:12" ht="78.75" customHeight="1">
      <c r="A202" s="5" t="s">
        <v>17</v>
      </c>
      <c r="B202" s="96" t="s">
        <v>245</v>
      </c>
      <c r="C202" s="95">
        <v>100</v>
      </c>
      <c r="D202" s="79">
        <v>0</v>
      </c>
      <c r="E202" s="26"/>
      <c r="F202" s="26"/>
      <c r="G202" s="3"/>
      <c r="J202" s="136">
        <v>301.57</v>
      </c>
      <c r="K202" s="136">
        <v>115.91</v>
      </c>
      <c r="L202" s="135">
        <f t="shared" si="105"/>
        <v>38.435520774612861</v>
      </c>
    </row>
    <row r="203" spans="1:12" ht="39.75" customHeight="1">
      <c r="A203" s="20" t="s">
        <v>9</v>
      </c>
      <c r="B203" s="33" t="s">
        <v>245</v>
      </c>
      <c r="C203" s="32">
        <v>200</v>
      </c>
      <c r="D203" s="79">
        <v>801.57</v>
      </c>
      <c r="E203" s="26"/>
      <c r="F203" s="26"/>
      <c r="G203" s="3"/>
      <c r="J203" s="134">
        <v>500</v>
      </c>
      <c r="K203" s="134">
        <v>279.7</v>
      </c>
      <c r="L203" s="135">
        <f t="shared" si="105"/>
        <v>55.94</v>
      </c>
    </row>
    <row r="204" spans="1:12" ht="21" customHeight="1">
      <c r="A204" s="20" t="s">
        <v>10</v>
      </c>
      <c r="B204" s="33" t="s">
        <v>245</v>
      </c>
      <c r="C204" s="32">
        <v>300</v>
      </c>
      <c r="D204" s="79">
        <v>53437.83</v>
      </c>
      <c r="E204" s="26"/>
      <c r="F204" s="26"/>
      <c r="G204" s="3"/>
      <c r="J204" s="136">
        <v>53437.83</v>
      </c>
      <c r="K204" s="136">
        <v>34343.07</v>
      </c>
      <c r="L204" s="135">
        <f t="shared" si="105"/>
        <v>64.267336454343294</v>
      </c>
    </row>
    <row r="205" spans="1:12" ht="38.25" customHeight="1">
      <c r="A205" s="20" t="s">
        <v>181</v>
      </c>
      <c r="B205" s="33" t="s">
        <v>246</v>
      </c>
      <c r="C205" s="32" t="s">
        <v>7</v>
      </c>
      <c r="D205" s="79">
        <f>D206+D207</f>
        <v>37.730000000000004</v>
      </c>
      <c r="E205" s="26"/>
      <c r="F205" s="26"/>
      <c r="G205" s="3"/>
      <c r="J205" s="79">
        <f t="shared" ref="J205:K205" si="106">J206+J207</f>
        <v>43.62</v>
      </c>
      <c r="K205" s="79">
        <f t="shared" si="106"/>
        <v>43.62</v>
      </c>
      <c r="L205" s="135">
        <f t="shared" si="105"/>
        <v>100</v>
      </c>
    </row>
    <row r="206" spans="1:12" ht="42" customHeight="1">
      <c r="A206" s="20" t="s">
        <v>9</v>
      </c>
      <c r="B206" s="33" t="s">
        <v>246</v>
      </c>
      <c r="C206" s="32">
        <v>200</v>
      </c>
      <c r="D206" s="79">
        <v>0.56000000000000005</v>
      </c>
      <c r="E206" s="26"/>
      <c r="F206" s="26"/>
      <c r="G206" s="3"/>
      <c r="J206" s="136">
        <v>0.57999999999999996</v>
      </c>
      <c r="K206" s="134">
        <v>0.57999999999999996</v>
      </c>
      <c r="L206" s="135">
        <f t="shared" si="105"/>
        <v>100</v>
      </c>
    </row>
    <row r="207" spans="1:12" ht="21" customHeight="1">
      <c r="A207" s="20" t="s">
        <v>10</v>
      </c>
      <c r="B207" s="33" t="s">
        <v>246</v>
      </c>
      <c r="C207" s="32">
        <v>300</v>
      </c>
      <c r="D207" s="79">
        <v>37.17</v>
      </c>
      <c r="E207" s="26"/>
      <c r="F207" s="26"/>
      <c r="G207" s="3"/>
      <c r="J207" s="136">
        <v>43.04</v>
      </c>
      <c r="K207" s="134">
        <v>43.04</v>
      </c>
      <c r="L207" s="135">
        <f t="shared" si="105"/>
        <v>100</v>
      </c>
    </row>
    <row r="208" spans="1:12" ht="21" customHeight="1">
      <c r="A208" s="57" t="s">
        <v>180</v>
      </c>
      <c r="B208" s="33" t="s">
        <v>247</v>
      </c>
      <c r="C208" s="32" t="s">
        <v>7</v>
      </c>
      <c r="D208" s="79">
        <f>D209+D210</f>
        <v>36409.07</v>
      </c>
      <c r="E208" s="26"/>
      <c r="F208" s="26"/>
      <c r="G208" s="3"/>
      <c r="J208" s="79">
        <f t="shared" ref="J208:K208" si="107">J209+J210</f>
        <v>36409.07</v>
      </c>
      <c r="K208" s="79">
        <f t="shared" si="107"/>
        <v>30100.25</v>
      </c>
      <c r="L208" s="135">
        <f t="shared" si="105"/>
        <v>82.672394543447552</v>
      </c>
    </row>
    <row r="209" spans="1:12" ht="38.25" customHeight="1">
      <c r="A209" s="20" t="s">
        <v>9</v>
      </c>
      <c r="B209" s="33" t="s">
        <v>247</v>
      </c>
      <c r="C209" s="32">
        <v>200</v>
      </c>
      <c r="D209" s="79">
        <v>5.07</v>
      </c>
      <c r="E209" s="26"/>
      <c r="F209" s="26"/>
      <c r="G209" s="3"/>
      <c r="J209" s="136">
        <v>5.07</v>
      </c>
      <c r="K209" s="136">
        <v>2.06</v>
      </c>
      <c r="L209" s="135">
        <f t="shared" si="105"/>
        <v>40.631163708086781</v>
      </c>
    </row>
    <row r="210" spans="1:12" ht="21" customHeight="1">
      <c r="A210" s="20" t="s">
        <v>10</v>
      </c>
      <c r="B210" s="33" t="s">
        <v>247</v>
      </c>
      <c r="C210" s="32">
        <v>300</v>
      </c>
      <c r="D210" s="79">
        <v>36404</v>
      </c>
      <c r="E210" s="26"/>
      <c r="F210" s="26"/>
      <c r="G210" s="3"/>
      <c r="J210" s="134">
        <v>36404</v>
      </c>
      <c r="K210" s="136">
        <v>30098.19</v>
      </c>
      <c r="L210" s="135">
        <f t="shared" si="105"/>
        <v>82.67824964289639</v>
      </c>
    </row>
    <row r="211" spans="1:12" ht="55.5" customHeight="1">
      <c r="A211" s="20" t="s">
        <v>412</v>
      </c>
      <c r="B211" s="115" t="s">
        <v>413</v>
      </c>
      <c r="C211" s="114" t="s">
        <v>7</v>
      </c>
      <c r="D211" s="79">
        <f>D212+D213</f>
        <v>6052</v>
      </c>
      <c r="E211" s="26"/>
      <c r="F211" s="26"/>
      <c r="G211" s="3"/>
      <c r="J211" s="79">
        <f t="shared" ref="J211:K211" si="108">J212+J213</f>
        <v>6052</v>
      </c>
      <c r="K211" s="79">
        <f t="shared" si="108"/>
        <v>392.2</v>
      </c>
      <c r="L211" s="135">
        <f t="shared" si="105"/>
        <v>6.4805023132848643</v>
      </c>
    </row>
    <row r="212" spans="1:12" ht="39.75" customHeight="1">
      <c r="A212" s="20" t="s">
        <v>9</v>
      </c>
      <c r="B212" s="115" t="s">
        <v>413</v>
      </c>
      <c r="C212" s="114">
        <v>200</v>
      </c>
      <c r="D212" s="79">
        <v>89.4</v>
      </c>
      <c r="E212" s="26"/>
      <c r="F212" s="26"/>
      <c r="G212" s="3"/>
      <c r="J212" s="134">
        <v>89.4</v>
      </c>
      <c r="K212" s="136">
        <v>3.77</v>
      </c>
      <c r="L212" s="135">
        <f t="shared" si="105"/>
        <v>4.217002237136465</v>
      </c>
    </row>
    <row r="213" spans="1:12" ht="21" customHeight="1">
      <c r="A213" s="20" t="s">
        <v>10</v>
      </c>
      <c r="B213" s="115" t="s">
        <v>413</v>
      </c>
      <c r="C213" s="114">
        <v>300</v>
      </c>
      <c r="D213" s="79">
        <v>5962.6</v>
      </c>
      <c r="E213" s="26"/>
      <c r="F213" s="26"/>
      <c r="G213" s="3"/>
      <c r="J213" s="134">
        <v>5962.6</v>
      </c>
      <c r="K213" s="136">
        <v>388.43</v>
      </c>
      <c r="L213" s="135">
        <f t="shared" si="105"/>
        <v>6.5144400093918753</v>
      </c>
    </row>
    <row r="214" spans="1:12" ht="42" customHeight="1">
      <c r="A214" s="17" t="s">
        <v>163</v>
      </c>
      <c r="B214" s="33" t="s">
        <v>248</v>
      </c>
      <c r="C214" s="32" t="s">
        <v>7</v>
      </c>
      <c r="D214" s="79">
        <f>D215+D216</f>
        <v>20424.230000000003</v>
      </c>
      <c r="E214" s="26"/>
      <c r="F214" s="26"/>
      <c r="G214" s="3"/>
      <c r="J214" s="79">
        <f t="shared" ref="J214:K214" si="109">J215+J216</f>
        <v>20424.230000000003</v>
      </c>
      <c r="K214" s="79">
        <f t="shared" si="109"/>
        <v>14542.800000000001</v>
      </c>
      <c r="L214" s="135">
        <f t="shared" ref="L214:L216" si="110">K214/J214*100</f>
        <v>71.203663491842775</v>
      </c>
    </row>
    <row r="215" spans="1:12" ht="38.25" customHeight="1">
      <c r="A215" s="20" t="s">
        <v>9</v>
      </c>
      <c r="B215" s="33" t="s">
        <v>248</v>
      </c>
      <c r="C215" s="32">
        <v>200</v>
      </c>
      <c r="D215" s="79">
        <v>301.83</v>
      </c>
      <c r="E215" s="26"/>
      <c r="F215" s="26"/>
      <c r="G215" s="3"/>
      <c r="J215" s="136">
        <v>301.83</v>
      </c>
      <c r="K215" s="136">
        <v>181.11</v>
      </c>
      <c r="L215" s="135">
        <f t="shared" si="110"/>
        <v>60.003975747937588</v>
      </c>
    </row>
    <row r="216" spans="1:12" ht="28.5" customHeight="1">
      <c r="A216" s="20" t="s">
        <v>10</v>
      </c>
      <c r="B216" s="33" t="s">
        <v>248</v>
      </c>
      <c r="C216" s="32">
        <v>300</v>
      </c>
      <c r="D216" s="79">
        <v>20122.400000000001</v>
      </c>
      <c r="E216" s="26"/>
      <c r="F216" s="26"/>
      <c r="G216" s="3"/>
      <c r="J216" s="134">
        <v>20122.400000000001</v>
      </c>
      <c r="K216" s="136">
        <v>14361.69</v>
      </c>
      <c r="L216" s="135">
        <f t="shared" si="110"/>
        <v>71.37165546853258</v>
      </c>
    </row>
    <row r="217" spans="1:12" ht="101.25" customHeight="1">
      <c r="A217" s="20" t="s">
        <v>164</v>
      </c>
      <c r="B217" s="33" t="s">
        <v>249</v>
      </c>
      <c r="C217" s="32" t="s">
        <v>7</v>
      </c>
      <c r="D217" s="79">
        <f>D218+D219</f>
        <v>1828.51</v>
      </c>
      <c r="E217" s="26"/>
      <c r="F217" s="26"/>
      <c r="G217" s="3"/>
      <c r="J217" s="79">
        <f t="shared" ref="J217:K217" si="111">J218+J219</f>
        <v>1865.62</v>
      </c>
      <c r="K217" s="79">
        <f t="shared" si="111"/>
        <v>1865.62</v>
      </c>
      <c r="L217" s="135">
        <f t="shared" ref="L217:L229" si="112">K217/J217*100</f>
        <v>100</v>
      </c>
    </row>
    <row r="218" spans="1:12" ht="45" customHeight="1">
      <c r="A218" s="20" t="s">
        <v>9</v>
      </c>
      <c r="B218" s="33" t="s">
        <v>249</v>
      </c>
      <c r="C218" s="32">
        <v>200</v>
      </c>
      <c r="D218" s="79">
        <v>18.100000000000001</v>
      </c>
      <c r="E218" s="26"/>
      <c r="F218" s="26"/>
      <c r="G218" s="3"/>
      <c r="J218" s="134">
        <v>18.559999999999999</v>
      </c>
      <c r="K218" s="134">
        <v>18.559999999999999</v>
      </c>
      <c r="L218" s="135">
        <f t="shared" si="112"/>
        <v>100</v>
      </c>
    </row>
    <row r="219" spans="1:12" ht="27" customHeight="1">
      <c r="A219" s="20" t="s">
        <v>10</v>
      </c>
      <c r="B219" s="33" t="s">
        <v>249</v>
      </c>
      <c r="C219" s="32">
        <v>300</v>
      </c>
      <c r="D219" s="79">
        <v>1810.41</v>
      </c>
      <c r="E219" s="26"/>
      <c r="F219" s="26"/>
      <c r="G219" s="3"/>
      <c r="J219" s="136">
        <v>1847.06</v>
      </c>
      <c r="K219" s="134">
        <v>1847.06</v>
      </c>
      <c r="L219" s="135">
        <f t="shared" si="112"/>
        <v>100</v>
      </c>
    </row>
    <row r="220" spans="1:12" ht="46.5" customHeight="1">
      <c r="A220" s="41" t="s">
        <v>195</v>
      </c>
      <c r="B220" s="42" t="s">
        <v>73</v>
      </c>
      <c r="C220" s="43" t="s">
        <v>7</v>
      </c>
      <c r="D220" s="78">
        <f>D221+D223</f>
        <v>1331.96</v>
      </c>
      <c r="E220" s="26"/>
      <c r="F220" s="26"/>
      <c r="G220" s="3"/>
      <c r="J220" s="78">
        <f t="shared" ref="J220:K220" si="113">J221+J223</f>
        <v>1331.96</v>
      </c>
      <c r="K220" s="78">
        <f t="shared" si="113"/>
        <v>1320.58</v>
      </c>
      <c r="L220" s="137">
        <f t="shared" si="112"/>
        <v>99.145619988588237</v>
      </c>
    </row>
    <row r="221" spans="1:12" ht="57" customHeight="1">
      <c r="A221" s="20" t="s">
        <v>20</v>
      </c>
      <c r="B221" s="117" t="s">
        <v>454</v>
      </c>
      <c r="C221" s="43" t="s">
        <v>7</v>
      </c>
      <c r="D221" s="79">
        <f>D222</f>
        <v>150</v>
      </c>
      <c r="E221" s="26"/>
      <c r="F221" s="26"/>
      <c r="G221" s="3"/>
      <c r="J221" s="79">
        <f t="shared" ref="J221:K221" si="114">J222</f>
        <v>150</v>
      </c>
      <c r="K221" s="79">
        <f t="shared" si="114"/>
        <v>150</v>
      </c>
      <c r="L221" s="135">
        <f t="shared" si="112"/>
        <v>100</v>
      </c>
    </row>
    <row r="222" spans="1:12" ht="33" customHeight="1">
      <c r="A222" s="20" t="s">
        <v>10</v>
      </c>
      <c r="B222" s="117" t="s">
        <v>454</v>
      </c>
      <c r="C222" s="116">
        <v>300</v>
      </c>
      <c r="D222" s="79">
        <v>150</v>
      </c>
      <c r="E222" s="26"/>
      <c r="F222" s="26"/>
      <c r="G222" s="3"/>
      <c r="J222" s="134">
        <v>150</v>
      </c>
      <c r="K222" s="134">
        <v>150</v>
      </c>
      <c r="L222" s="135">
        <f t="shared" si="112"/>
        <v>100</v>
      </c>
    </row>
    <row r="223" spans="1:12" ht="40.5" customHeight="1">
      <c r="A223" s="20" t="s">
        <v>20</v>
      </c>
      <c r="B223" s="33" t="s">
        <v>250</v>
      </c>
      <c r="C223" s="32" t="s">
        <v>7</v>
      </c>
      <c r="D223" s="79">
        <f>D224</f>
        <v>1181.96</v>
      </c>
      <c r="E223" s="26"/>
      <c r="F223" s="26"/>
      <c r="G223" s="3"/>
      <c r="J223" s="79">
        <f t="shared" ref="J223:K223" si="115">J224</f>
        <v>1181.96</v>
      </c>
      <c r="K223" s="79">
        <f t="shared" si="115"/>
        <v>1170.58</v>
      </c>
      <c r="L223" s="135">
        <f t="shared" si="112"/>
        <v>99.037192459981711</v>
      </c>
    </row>
    <row r="224" spans="1:12" ht="21" customHeight="1">
      <c r="A224" s="20" t="s">
        <v>10</v>
      </c>
      <c r="B224" s="33" t="s">
        <v>250</v>
      </c>
      <c r="C224" s="32">
        <v>300</v>
      </c>
      <c r="D224" s="79">
        <v>1181.96</v>
      </c>
      <c r="E224" s="26"/>
      <c r="F224" s="26"/>
      <c r="G224" s="3"/>
      <c r="J224" s="136">
        <v>1181.96</v>
      </c>
      <c r="K224" s="136">
        <v>1170.58</v>
      </c>
      <c r="L224" s="135">
        <f t="shared" si="112"/>
        <v>99.037192459981711</v>
      </c>
    </row>
    <row r="225" spans="1:12" ht="45.75" customHeight="1">
      <c r="A225" s="41" t="s">
        <v>196</v>
      </c>
      <c r="B225" s="42" t="s">
        <v>251</v>
      </c>
      <c r="C225" s="43" t="s">
        <v>7</v>
      </c>
      <c r="D225" s="78">
        <f>D226</f>
        <v>17959.079999999998</v>
      </c>
      <c r="E225" s="26"/>
      <c r="F225" s="26"/>
      <c r="G225" s="3"/>
      <c r="J225" s="78">
        <f t="shared" ref="J225:K225" si="116">J226</f>
        <v>17959.080000000002</v>
      </c>
      <c r="K225" s="78">
        <f t="shared" si="116"/>
        <v>13203.85</v>
      </c>
      <c r="L225" s="137">
        <f t="shared" si="112"/>
        <v>73.521861921657447</v>
      </c>
    </row>
    <row r="226" spans="1:12" ht="60" customHeight="1">
      <c r="A226" s="20" t="s">
        <v>165</v>
      </c>
      <c r="B226" s="33" t="s">
        <v>252</v>
      </c>
      <c r="C226" s="32" t="s">
        <v>7</v>
      </c>
      <c r="D226" s="79">
        <f>D227+D228+D229</f>
        <v>17959.079999999998</v>
      </c>
      <c r="E226" s="26"/>
      <c r="F226" s="26"/>
      <c r="G226" s="3"/>
      <c r="J226" s="79">
        <f t="shared" ref="J226:K226" si="117">J227+J228+J229</f>
        <v>17959.080000000002</v>
      </c>
      <c r="K226" s="79">
        <f t="shared" si="117"/>
        <v>13203.85</v>
      </c>
      <c r="L226" s="135">
        <f t="shared" si="112"/>
        <v>73.521861921657447</v>
      </c>
    </row>
    <row r="227" spans="1:12" ht="75" customHeight="1">
      <c r="A227" s="21" t="s">
        <v>17</v>
      </c>
      <c r="B227" s="33" t="s">
        <v>252</v>
      </c>
      <c r="C227" s="32">
        <v>100</v>
      </c>
      <c r="D227" s="79">
        <v>16601.96</v>
      </c>
      <c r="E227" s="26"/>
      <c r="F227" s="26"/>
      <c r="G227" s="3"/>
      <c r="J227" s="136">
        <v>16601.96</v>
      </c>
      <c r="K227" s="136">
        <v>12385.28</v>
      </c>
      <c r="L227" s="135">
        <f t="shared" si="112"/>
        <v>74.601312134229943</v>
      </c>
    </row>
    <row r="228" spans="1:12" ht="36" customHeight="1">
      <c r="A228" s="20" t="s">
        <v>9</v>
      </c>
      <c r="B228" s="33" t="s">
        <v>252</v>
      </c>
      <c r="C228" s="32">
        <v>200</v>
      </c>
      <c r="D228" s="79">
        <v>1345.12</v>
      </c>
      <c r="E228" s="26"/>
      <c r="F228" s="26"/>
      <c r="G228" s="3"/>
      <c r="J228" s="136">
        <v>1355.04</v>
      </c>
      <c r="K228" s="134">
        <v>817.1</v>
      </c>
      <c r="L228" s="135">
        <f t="shared" si="112"/>
        <v>60.300802928326846</v>
      </c>
    </row>
    <row r="229" spans="1:12" ht="22.5" customHeight="1">
      <c r="A229" s="20" t="s">
        <v>11</v>
      </c>
      <c r="B229" s="33" t="s">
        <v>252</v>
      </c>
      <c r="C229" s="32">
        <v>800</v>
      </c>
      <c r="D229" s="79">
        <v>12</v>
      </c>
      <c r="E229" s="26"/>
      <c r="F229" s="26"/>
      <c r="G229" s="3"/>
      <c r="J229" s="134">
        <v>2.08</v>
      </c>
      <c r="K229" s="134">
        <v>1.47</v>
      </c>
      <c r="L229" s="135">
        <f t="shared" si="112"/>
        <v>70.67307692307692</v>
      </c>
    </row>
    <row r="230" spans="1:12" ht="24.75" customHeight="1">
      <c r="A230" s="98" t="s">
        <v>395</v>
      </c>
      <c r="B230" s="68" t="s">
        <v>396</v>
      </c>
      <c r="C230" s="43" t="s">
        <v>7</v>
      </c>
      <c r="D230" s="78">
        <f>D231</f>
        <v>0</v>
      </c>
      <c r="E230" s="26"/>
      <c r="F230" s="26"/>
      <c r="G230" s="3"/>
      <c r="J230" s="78">
        <f t="shared" ref="J230:K230" si="118">J231</f>
        <v>57.98</v>
      </c>
      <c r="K230" s="78">
        <f t="shared" si="118"/>
        <v>57.98</v>
      </c>
      <c r="L230" s="137">
        <f t="shared" ref="L230:L232" si="119">K230/J230*100</f>
        <v>100</v>
      </c>
    </row>
    <row r="231" spans="1:12" ht="78.75" customHeight="1">
      <c r="A231" s="94" t="s">
        <v>393</v>
      </c>
      <c r="B231" s="74" t="s">
        <v>533</v>
      </c>
      <c r="C231" s="43" t="s">
        <v>7</v>
      </c>
      <c r="D231" s="79">
        <f>D232+D233</f>
        <v>0</v>
      </c>
      <c r="E231" s="26"/>
      <c r="F231" s="26"/>
      <c r="G231" s="3"/>
      <c r="J231" s="79">
        <f>J232+J233</f>
        <v>57.98</v>
      </c>
      <c r="K231" s="79">
        <f>K232+K233</f>
        <v>57.98</v>
      </c>
      <c r="L231" s="135">
        <f t="shared" si="119"/>
        <v>100</v>
      </c>
    </row>
    <row r="232" spans="1:12" ht="40.5" customHeight="1">
      <c r="A232" s="94" t="s">
        <v>9</v>
      </c>
      <c r="B232" s="74" t="s">
        <v>533</v>
      </c>
      <c r="C232" s="74">
        <v>200</v>
      </c>
      <c r="D232" s="79">
        <v>0</v>
      </c>
      <c r="E232" s="26"/>
      <c r="F232" s="26"/>
      <c r="G232" s="3"/>
      <c r="J232" s="134">
        <v>57.98</v>
      </c>
      <c r="K232" s="134">
        <v>57.98</v>
      </c>
      <c r="L232" s="135">
        <f t="shared" si="119"/>
        <v>100</v>
      </c>
    </row>
    <row r="233" spans="1:12" ht="79.5" customHeight="1">
      <c r="A233" s="93" t="s">
        <v>394</v>
      </c>
      <c r="B233" s="74" t="s">
        <v>533</v>
      </c>
      <c r="C233" s="97" t="s">
        <v>7</v>
      </c>
      <c r="D233" s="79"/>
      <c r="E233" s="26"/>
      <c r="F233" s="26"/>
      <c r="G233" s="3"/>
      <c r="J233" s="136">
        <f>J234</f>
        <v>0</v>
      </c>
      <c r="K233" s="136">
        <f>K234</f>
        <v>0</v>
      </c>
      <c r="L233" s="135">
        <v>0</v>
      </c>
    </row>
    <row r="234" spans="1:12" ht="59.25" customHeight="1">
      <c r="A234" s="93" t="s">
        <v>44</v>
      </c>
      <c r="B234" s="74" t="s">
        <v>533</v>
      </c>
      <c r="C234" s="74">
        <v>600</v>
      </c>
      <c r="D234" s="79">
        <v>0</v>
      </c>
      <c r="E234" s="26"/>
      <c r="F234" s="26"/>
      <c r="G234" s="3"/>
      <c r="J234" s="136">
        <v>0</v>
      </c>
      <c r="K234" s="136">
        <v>0</v>
      </c>
      <c r="L234" s="135">
        <v>0</v>
      </c>
    </row>
    <row r="235" spans="1:12" ht="78.75" customHeight="1">
      <c r="A235" s="46" t="s">
        <v>257</v>
      </c>
      <c r="B235" s="42" t="s">
        <v>74</v>
      </c>
      <c r="C235" s="32" t="s">
        <v>7</v>
      </c>
      <c r="D235" s="87">
        <f>D236+D241+D260+D274+D271+D279</f>
        <v>120543.26999999999</v>
      </c>
      <c r="E235" s="40"/>
      <c r="F235" s="26"/>
      <c r="G235" s="3"/>
      <c r="J235" s="87">
        <f>J236+J241+J260+J274+J271+J279+J257</f>
        <v>117483.93000000001</v>
      </c>
      <c r="K235" s="87">
        <f>K236+K241+K260+K274+K271+K279+K257</f>
        <v>75952.610000000015</v>
      </c>
      <c r="L235" s="137">
        <f t="shared" ref="L235:L237" si="120">K235/J235*100</f>
        <v>64.649360980689025</v>
      </c>
    </row>
    <row r="236" spans="1:12" ht="38.25" customHeight="1">
      <c r="A236" s="46" t="s">
        <v>75</v>
      </c>
      <c r="B236" s="42" t="s">
        <v>76</v>
      </c>
      <c r="C236" s="43" t="s">
        <v>7</v>
      </c>
      <c r="D236" s="87">
        <f>D237+D239</f>
        <v>26956.92</v>
      </c>
      <c r="E236" s="40"/>
      <c r="F236" s="26"/>
      <c r="G236" s="3"/>
      <c r="J236" s="87">
        <f t="shared" ref="J236:K236" si="121">J237+J239</f>
        <v>27187.38</v>
      </c>
      <c r="K236" s="87">
        <f t="shared" si="121"/>
        <v>19869.29</v>
      </c>
      <c r="L236" s="137">
        <f t="shared" si="120"/>
        <v>73.082768549231304</v>
      </c>
    </row>
    <row r="237" spans="1:12" ht="44.25" customHeight="1">
      <c r="A237" s="36" t="s">
        <v>68</v>
      </c>
      <c r="B237" s="33" t="s">
        <v>77</v>
      </c>
      <c r="C237" s="32" t="s">
        <v>7</v>
      </c>
      <c r="D237" s="88">
        <f>D238</f>
        <v>26450.799999999999</v>
      </c>
      <c r="E237" s="40"/>
      <c r="F237" s="26"/>
      <c r="G237" s="3"/>
      <c r="J237" s="88">
        <f t="shared" ref="J237:K237" si="122">J238</f>
        <v>26681.25</v>
      </c>
      <c r="K237" s="88">
        <f t="shared" si="122"/>
        <v>19518.68</v>
      </c>
      <c r="L237" s="135">
        <f t="shared" si="120"/>
        <v>73.155043335675813</v>
      </c>
    </row>
    <row r="238" spans="1:12" ht="39.75" customHeight="1">
      <c r="A238" s="36" t="s">
        <v>26</v>
      </c>
      <c r="B238" s="33" t="s">
        <v>77</v>
      </c>
      <c r="C238" s="32">
        <v>600</v>
      </c>
      <c r="D238" s="88">
        <v>26450.799999999999</v>
      </c>
      <c r="E238" s="40"/>
      <c r="F238" s="26"/>
      <c r="G238" s="3"/>
      <c r="J238" s="136">
        <v>26681.25</v>
      </c>
      <c r="K238" s="136">
        <v>19518.68</v>
      </c>
      <c r="L238" s="135">
        <f>K238/J238*100</f>
        <v>73.155043335675813</v>
      </c>
    </row>
    <row r="239" spans="1:12" ht="95.25" customHeight="1">
      <c r="A239" s="20" t="s">
        <v>27</v>
      </c>
      <c r="B239" s="33" t="s">
        <v>147</v>
      </c>
      <c r="C239" s="32" t="s">
        <v>7</v>
      </c>
      <c r="D239" s="88">
        <f>D240</f>
        <v>506.12</v>
      </c>
      <c r="E239" s="40"/>
      <c r="F239" s="26"/>
      <c r="G239" s="3"/>
      <c r="J239" s="88">
        <f t="shared" ref="J239:K239" si="123">J240</f>
        <v>506.13</v>
      </c>
      <c r="K239" s="88">
        <f t="shared" si="123"/>
        <v>350.61</v>
      </c>
      <c r="L239" s="135">
        <f t="shared" ref="L239:L240" si="124">K239/J239*100</f>
        <v>69.272716495761969</v>
      </c>
    </row>
    <row r="240" spans="1:12" ht="38.25" customHeight="1">
      <c r="A240" s="36" t="s">
        <v>26</v>
      </c>
      <c r="B240" s="33" t="s">
        <v>147</v>
      </c>
      <c r="C240" s="32">
        <v>600</v>
      </c>
      <c r="D240" s="88">
        <v>506.12</v>
      </c>
      <c r="E240" s="40"/>
      <c r="F240" s="26"/>
      <c r="G240" s="3"/>
      <c r="J240" s="136">
        <v>506.13</v>
      </c>
      <c r="K240" s="134">
        <v>350.61</v>
      </c>
      <c r="L240" s="135">
        <f t="shared" si="124"/>
        <v>69.272716495761969</v>
      </c>
    </row>
    <row r="241" spans="1:12" ht="42" customHeight="1">
      <c r="A241" s="46" t="s">
        <v>258</v>
      </c>
      <c r="B241" s="42" t="s">
        <v>148</v>
      </c>
      <c r="C241" s="32" t="s">
        <v>7</v>
      </c>
      <c r="D241" s="87">
        <f>D242+D249+D251+D255+D244+D247+D253</f>
        <v>16802.989999999998</v>
      </c>
      <c r="E241" s="40"/>
      <c r="F241" s="26"/>
      <c r="G241" s="3"/>
      <c r="J241" s="87">
        <f>J242+J249+J251+J255+J244+J247+J253</f>
        <v>17215.849999999999</v>
      </c>
      <c r="K241" s="87">
        <f>K242+K249+K251+K255+K244+K247+K253</f>
        <v>11745.560000000001</v>
      </c>
      <c r="L241" s="137">
        <f t="shared" ref="L241:L245" si="125">K241/J241*100</f>
        <v>68.22526915603936</v>
      </c>
    </row>
    <row r="242" spans="1:12" ht="39" customHeight="1">
      <c r="A242" s="36" t="s">
        <v>111</v>
      </c>
      <c r="B242" s="33" t="s">
        <v>149</v>
      </c>
      <c r="C242" s="32" t="s">
        <v>7</v>
      </c>
      <c r="D242" s="88">
        <f>D243</f>
        <v>16070.25</v>
      </c>
      <c r="E242" s="40"/>
      <c r="F242" s="26"/>
      <c r="G242" s="3"/>
      <c r="J242" s="88">
        <f t="shared" ref="J242:K242" si="126">J243</f>
        <v>16305.94</v>
      </c>
      <c r="K242" s="88">
        <f t="shared" si="126"/>
        <v>10899.67</v>
      </c>
      <c r="L242" s="135">
        <f t="shared" si="125"/>
        <v>66.844781717582663</v>
      </c>
    </row>
    <row r="243" spans="1:12" ht="42.75" customHeight="1">
      <c r="A243" s="36" t="s">
        <v>26</v>
      </c>
      <c r="B243" s="33" t="s">
        <v>149</v>
      </c>
      <c r="C243" s="32">
        <v>600</v>
      </c>
      <c r="D243" s="88">
        <v>16070.25</v>
      </c>
      <c r="E243" s="40"/>
      <c r="F243" s="26"/>
      <c r="G243" s="3"/>
      <c r="J243" s="136">
        <v>16305.94</v>
      </c>
      <c r="K243" s="136">
        <v>10899.67</v>
      </c>
      <c r="L243" s="135">
        <f t="shared" si="125"/>
        <v>66.844781717582663</v>
      </c>
    </row>
    <row r="244" spans="1:12" ht="27" customHeight="1">
      <c r="A244" s="5" t="s">
        <v>391</v>
      </c>
      <c r="B244" s="33" t="s">
        <v>392</v>
      </c>
      <c r="C244" s="32" t="s">
        <v>7</v>
      </c>
      <c r="D244" s="86">
        <f>D245</f>
        <v>0</v>
      </c>
      <c r="E244" s="40"/>
      <c r="F244" s="26"/>
      <c r="G244" s="3"/>
      <c r="J244" s="86">
        <f t="shared" ref="J244:K244" si="127">J245</f>
        <v>176.44</v>
      </c>
      <c r="K244" s="86">
        <f t="shared" si="127"/>
        <v>176.44</v>
      </c>
      <c r="L244" s="135">
        <f t="shared" si="125"/>
        <v>100</v>
      </c>
    </row>
    <row r="245" spans="1:12" ht="42" customHeight="1">
      <c r="A245" s="20" t="s">
        <v>212</v>
      </c>
      <c r="B245" s="33" t="s">
        <v>392</v>
      </c>
      <c r="C245" s="32">
        <v>400</v>
      </c>
      <c r="D245" s="88">
        <v>0</v>
      </c>
      <c r="E245" s="40"/>
      <c r="F245" s="26"/>
      <c r="G245" s="3"/>
      <c r="J245" s="136">
        <v>176.44</v>
      </c>
      <c r="K245" s="136">
        <v>176.44</v>
      </c>
      <c r="L245" s="135">
        <f t="shared" si="125"/>
        <v>100</v>
      </c>
    </row>
    <row r="246" spans="1:12" ht="41.25" customHeight="1">
      <c r="A246" s="71" t="s">
        <v>477</v>
      </c>
      <c r="B246" s="117" t="s">
        <v>478</v>
      </c>
      <c r="C246" s="116" t="s">
        <v>7</v>
      </c>
      <c r="D246" s="88">
        <f>D247+D249</f>
        <v>436.6</v>
      </c>
      <c r="E246" s="40"/>
      <c r="F246" s="26"/>
      <c r="G246" s="3"/>
      <c r="J246" s="88">
        <f t="shared" ref="J246:K246" si="128">J247+J249</f>
        <v>0</v>
      </c>
      <c r="K246" s="88">
        <f t="shared" si="128"/>
        <v>0</v>
      </c>
      <c r="L246" s="135">
        <v>0</v>
      </c>
    </row>
    <row r="247" spans="1:12" ht="79.5" customHeight="1">
      <c r="A247" s="93" t="s">
        <v>397</v>
      </c>
      <c r="B247" s="117" t="s">
        <v>475</v>
      </c>
      <c r="C247" s="97" t="s">
        <v>7</v>
      </c>
      <c r="D247" s="88">
        <f>D248</f>
        <v>55.53</v>
      </c>
      <c r="E247" s="40"/>
      <c r="F247" s="26"/>
      <c r="G247" s="3"/>
      <c r="J247" s="88">
        <f t="shared" ref="J247:K247" si="129">J248</f>
        <v>0</v>
      </c>
      <c r="K247" s="88">
        <f t="shared" si="129"/>
        <v>0</v>
      </c>
      <c r="L247" s="135">
        <v>0</v>
      </c>
    </row>
    <row r="248" spans="1:12" ht="42" customHeight="1">
      <c r="A248" s="36" t="s">
        <v>26</v>
      </c>
      <c r="B248" s="117" t="s">
        <v>475</v>
      </c>
      <c r="C248" s="97">
        <v>600</v>
      </c>
      <c r="D248" s="88">
        <v>55.53</v>
      </c>
      <c r="E248" s="40"/>
      <c r="F248" s="26"/>
      <c r="G248" s="3"/>
      <c r="J248" s="134">
        <v>0</v>
      </c>
      <c r="K248" s="134">
        <v>0</v>
      </c>
      <c r="L248" s="135">
        <v>0</v>
      </c>
    </row>
    <row r="249" spans="1:12" ht="56.25" customHeight="1">
      <c r="A249" s="36" t="s">
        <v>183</v>
      </c>
      <c r="B249" s="117" t="s">
        <v>476</v>
      </c>
      <c r="C249" s="32" t="s">
        <v>7</v>
      </c>
      <c r="D249" s="88">
        <f>D250</f>
        <v>381.07</v>
      </c>
      <c r="E249" s="40"/>
      <c r="F249" s="26"/>
      <c r="G249" s="3"/>
      <c r="J249" s="88">
        <f t="shared" ref="J249:K249" si="130">J250</f>
        <v>0</v>
      </c>
      <c r="K249" s="88">
        <f t="shared" si="130"/>
        <v>0</v>
      </c>
      <c r="L249" s="135">
        <v>0</v>
      </c>
    </row>
    <row r="250" spans="1:12" ht="38.25" customHeight="1">
      <c r="A250" s="36" t="s">
        <v>26</v>
      </c>
      <c r="B250" s="117" t="s">
        <v>476</v>
      </c>
      <c r="C250" s="32">
        <v>600</v>
      </c>
      <c r="D250" s="88">
        <v>381.07</v>
      </c>
      <c r="E250" s="40"/>
      <c r="F250" s="26"/>
      <c r="G250" s="3"/>
      <c r="J250" s="134">
        <v>0</v>
      </c>
      <c r="K250" s="134">
        <v>0</v>
      </c>
      <c r="L250" s="135">
        <v>0</v>
      </c>
    </row>
    <row r="251" spans="1:12" ht="81" customHeight="1">
      <c r="A251" s="93" t="s">
        <v>397</v>
      </c>
      <c r="B251" s="117" t="s">
        <v>514</v>
      </c>
      <c r="C251" s="32" t="s">
        <v>7</v>
      </c>
      <c r="D251" s="88">
        <f>D252</f>
        <v>0</v>
      </c>
      <c r="E251" s="40"/>
      <c r="F251" s="26"/>
      <c r="G251" s="3"/>
      <c r="J251" s="88">
        <f t="shared" ref="J251:K251" si="131">J252</f>
        <v>56.26</v>
      </c>
      <c r="K251" s="88">
        <f t="shared" si="131"/>
        <v>56.26</v>
      </c>
      <c r="L251" s="135">
        <f t="shared" ref="L251:L254" si="132">K251/J251*100</f>
        <v>100</v>
      </c>
    </row>
    <row r="252" spans="1:12" ht="38.25" customHeight="1">
      <c r="A252" s="36" t="s">
        <v>26</v>
      </c>
      <c r="B252" s="117" t="s">
        <v>514</v>
      </c>
      <c r="C252" s="32">
        <v>600</v>
      </c>
      <c r="D252" s="88">
        <v>0</v>
      </c>
      <c r="E252" s="40"/>
      <c r="F252" s="26"/>
      <c r="G252" s="3"/>
      <c r="J252" s="136">
        <v>56.26</v>
      </c>
      <c r="K252" s="134">
        <v>56.26</v>
      </c>
      <c r="L252" s="135">
        <f t="shared" si="132"/>
        <v>100</v>
      </c>
    </row>
    <row r="253" spans="1:12" ht="59.25" customHeight="1">
      <c r="A253" s="36" t="s">
        <v>183</v>
      </c>
      <c r="B253" s="117" t="s">
        <v>513</v>
      </c>
      <c r="C253" s="116" t="s">
        <v>7</v>
      </c>
      <c r="D253" s="88">
        <f>D254</f>
        <v>0</v>
      </c>
      <c r="E253" s="40"/>
      <c r="F253" s="26"/>
      <c r="G253" s="3"/>
      <c r="J253" s="88">
        <f>J254</f>
        <v>381.07</v>
      </c>
      <c r="K253" s="88">
        <f>K254</f>
        <v>381.07</v>
      </c>
      <c r="L253" s="135">
        <f t="shared" si="132"/>
        <v>100</v>
      </c>
    </row>
    <row r="254" spans="1:12" ht="38.25" customHeight="1">
      <c r="A254" s="36" t="s">
        <v>26</v>
      </c>
      <c r="B254" s="117" t="s">
        <v>513</v>
      </c>
      <c r="C254" s="116">
        <v>600</v>
      </c>
      <c r="D254" s="88">
        <v>0</v>
      </c>
      <c r="E254" s="40"/>
      <c r="F254" s="26"/>
      <c r="G254" s="3"/>
      <c r="J254" s="136">
        <v>381.07</v>
      </c>
      <c r="K254" s="134">
        <v>381.07</v>
      </c>
      <c r="L254" s="135">
        <f t="shared" si="132"/>
        <v>100</v>
      </c>
    </row>
    <row r="255" spans="1:12" ht="55.5" customHeight="1">
      <c r="A255" s="36" t="s">
        <v>43</v>
      </c>
      <c r="B255" s="33" t="s">
        <v>150</v>
      </c>
      <c r="C255" s="32" t="s">
        <v>7</v>
      </c>
      <c r="D255" s="88">
        <f>D256</f>
        <v>296.14</v>
      </c>
      <c r="E255" s="40"/>
      <c r="F255" s="26"/>
      <c r="G255" s="3"/>
      <c r="J255" s="88">
        <f t="shared" ref="J255:K255" si="133">J256</f>
        <v>296.14</v>
      </c>
      <c r="K255" s="88">
        <f t="shared" si="133"/>
        <v>232.12</v>
      </c>
      <c r="L255" s="135">
        <f>K255/J255*100</f>
        <v>78.381846423988648</v>
      </c>
    </row>
    <row r="256" spans="1:12" ht="38.25" customHeight="1">
      <c r="A256" s="36" t="s">
        <v>26</v>
      </c>
      <c r="B256" s="33" t="s">
        <v>150</v>
      </c>
      <c r="C256" s="32">
        <v>600</v>
      </c>
      <c r="D256" s="88">
        <v>296.14</v>
      </c>
      <c r="E256" s="40"/>
      <c r="F256" s="26"/>
      <c r="G256" s="3"/>
      <c r="J256" s="136">
        <v>296.14</v>
      </c>
      <c r="K256" s="136">
        <v>232.12</v>
      </c>
      <c r="L256" s="135">
        <f>K256/J256*100</f>
        <v>78.381846423988648</v>
      </c>
    </row>
    <row r="257" spans="1:12" ht="59.25" customHeight="1">
      <c r="A257" s="46" t="s">
        <v>515</v>
      </c>
      <c r="B257" s="42" t="s">
        <v>78</v>
      </c>
      <c r="C257" s="43" t="s">
        <v>7</v>
      </c>
      <c r="D257" s="87">
        <f>D258</f>
        <v>0</v>
      </c>
      <c r="E257" s="148"/>
      <c r="F257" s="149"/>
      <c r="G257" s="146"/>
      <c r="H257" s="147"/>
      <c r="I257" s="147"/>
      <c r="J257" s="87">
        <f t="shared" ref="J257:K258" si="134">J258</f>
        <v>0.77</v>
      </c>
      <c r="K257" s="87">
        <f t="shared" si="134"/>
        <v>0.77</v>
      </c>
      <c r="L257" s="137">
        <f t="shared" ref="L257:L258" si="135">K257/J257*100</f>
        <v>100</v>
      </c>
    </row>
    <row r="258" spans="1:12" ht="38.25" customHeight="1">
      <c r="A258" s="36" t="s">
        <v>111</v>
      </c>
      <c r="B258" s="117" t="s">
        <v>516</v>
      </c>
      <c r="C258" s="116" t="s">
        <v>7</v>
      </c>
      <c r="D258" s="88">
        <f>D259</f>
        <v>0</v>
      </c>
      <c r="E258" s="40"/>
      <c r="F258" s="26"/>
      <c r="G258" s="3"/>
      <c r="J258" s="88">
        <f t="shared" si="134"/>
        <v>0.77</v>
      </c>
      <c r="K258" s="88">
        <f t="shared" si="134"/>
        <v>0.77</v>
      </c>
      <c r="L258" s="135">
        <f t="shared" si="135"/>
        <v>100</v>
      </c>
    </row>
    <row r="259" spans="1:12" ht="24" customHeight="1">
      <c r="A259" s="36" t="s">
        <v>11</v>
      </c>
      <c r="B259" s="117" t="s">
        <v>516</v>
      </c>
      <c r="C259" s="116">
        <v>800</v>
      </c>
      <c r="D259" s="88">
        <v>0</v>
      </c>
      <c r="E259" s="40"/>
      <c r="F259" s="26"/>
      <c r="G259" s="3"/>
      <c r="J259" s="136">
        <v>0.77</v>
      </c>
      <c r="K259" s="136">
        <v>0.77</v>
      </c>
      <c r="L259" s="135">
        <f>K259/J259*100</f>
        <v>100</v>
      </c>
    </row>
    <row r="260" spans="1:12" ht="37.5" customHeight="1">
      <c r="A260" s="46" t="s">
        <v>259</v>
      </c>
      <c r="B260" s="42" t="s">
        <v>260</v>
      </c>
      <c r="C260" s="43" t="s">
        <v>7</v>
      </c>
      <c r="D260" s="87">
        <f>D261+D265+D267</f>
        <v>73640.27</v>
      </c>
      <c r="E260" s="150"/>
      <c r="F260" s="151"/>
      <c r="G260" s="152"/>
      <c r="H260" s="153"/>
      <c r="I260" s="153"/>
      <c r="J260" s="87">
        <f t="shared" ref="J260:K260" si="136">J261+J265+J267</f>
        <v>72132.3</v>
      </c>
      <c r="K260" s="87">
        <f t="shared" si="136"/>
        <v>44336.990000000005</v>
      </c>
      <c r="L260" s="137">
        <f t="shared" ref="L260:L281" si="137">K260/J260*100</f>
        <v>61.46620861943957</v>
      </c>
    </row>
    <row r="261" spans="1:12" ht="36.75" customHeight="1">
      <c r="A261" s="36" t="s">
        <v>111</v>
      </c>
      <c r="B261" s="33" t="s">
        <v>261</v>
      </c>
      <c r="C261" s="43" t="s">
        <v>7</v>
      </c>
      <c r="D261" s="88">
        <f>D262+D263+D264</f>
        <v>70759.600000000006</v>
      </c>
      <c r="E261" s="150"/>
      <c r="F261" s="151"/>
      <c r="G261" s="152"/>
      <c r="H261" s="153"/>
      <c r="I261" s="153"/>
      <c r="J261" s="88">
        <f t="shared" ref="J261:K261" si="138">J262+J263+J264</f>
        <v>69455.75</v>
      </c>
      <c r="K261" s="88">
        <f t="shared" si="138"/>
        <v>42926.62</v>
      </c>
      <c r="L261" s="135">
        <f t="shared" si="137"/>
        <v>61.804271064670679</v>
      </c>
    </row>
    <row r="262" spans="1:12" ht="82.5" customHeight="1">
      <c r="A262" s="5" t="s">
        <v>8</v>
      </c>
      <c r="B262" s="33" t="s">
        <v>261</v>
      </c>
      <c r="C262" s="32">
        <v>100</v>
      </c>
      <c r="D262" s="88">
        <v>59512.92</v>
      </c>
      <c r="E262" s="150"/>
      <c r="F262" s="151"/>
      <c r="G262" s="152"/>
      <c r="H262" s="153"/>
      <c r="I262" s="153"/>
      <c r="J262" s="155">
        <v>57327.5</v>
      </c>
      <c r="K262" s="155">
        <v>36033.78</v>
      </c>
      <c r="L262" s="135">
        <f t="shared" si="137"/>
        <v>62.85601151279927</v>
      </c>
    </row>
    <row r="263" spans="1:12" ht="39.75" customHeight="1">
      <c r="A263" s="5" t="s">
        <v>9</v>
      </c>
      <c r="B263" s="33" t="s">
        <v>261</v>
      </c>
      <c r="C263" s="32">
        <v>200</v>
      </c>
      <c r="D263" s="88">
        <v>10689.49</v>
      </c>
      <c r="E263" s="150"/>
      <c r="F263" s="151"/>
      <c r="G263" s="152"/>
      <c r="H263" s="153"/>
      <c r="I263" s="153"/>
      <c r="J263" s="154">
        <v>11518.88</v>
      </c>
      <c r="K263" s="154">
        <v>6602.33</v>
      </c>
      <c r="L263" s="135">
        <f t="shared" si="137"/>
        <v>57.317464892420098</v>
      </c>
    </row>
    <row r="264" spans="1:12" ht="25.5" customHeight="1">
      <c r="A264" s="5" t="s">
        <v>11</v>
      </c>
      <c r="B264" s="33" t="s">
        <v>261</v>
      </c>
      <c r="C264" s="32">
        <v>800</v>
      </c>
      <c r="D264" s="88">
        <v>557.19000000000005</v>
      </c>
      <c r="E264" s="150"/>
      <c r="F264" s="151"/>
      <c r="G264" s="152"/>
      <c r="H264" s="153"/>
      <c r="I264" s="153"/>
      <c r="J264" s="154">
        <v>609.37</v>
      </c>
      <c r="K264" s="154">
        <v>290.51</v>
      </c>
      <c r="L264" s="135">
        <f t="shared" si="137"/>
        <v>47.673827067299015</v>
      </c>
    </row>
    <row r="265" spans="1:12" ht="61.5" customHeight="1">
      <c r="A265" s="5" t="s">
        <v>43</v>
      </c>
      <c r="B265" s="33" t="s">
        <v>262</v>
      </c>
      <c r="C265" s="43" t="s">
        <v>7</v>
      </c>
      <c r="D265" s="88">
        <f>D266</f>
        <v>842.19</v>
      </c>
      <c r="E265" s="150"/>
      <c r="F265" s="151"/>
      <c r="G265" s="152"/>
      <c r="H265" s="153"/>
      <c r="I265" s="153"/>
      <c r="J265" s="88">
        <f t="shared" ref="J265:K265" si="139">J266</f>
        <v>882.91</v>
      </c>
      <c r="K265" s="88">
        <f t="shared" si="139"/>
        <v>518.87</v>
      </c>
      <c r="L265" s="135">
        <f t="shared" si="137"/>
        <v>58.768164365563877</v>
      </c>
    </row>
    <row r="266" spans="1:12" ht="79.5" customHeight="1">
      <c r="A266" s="5" t="s">
        <v>8</v>
      </c>
      <c r="B266" s="33" t="s">
        <v>262</v>
      </c>
      <c r="C266" s="32">
        <v>100</v>
      </c>
      <c r="D266" s="88">
        <v>842.19</v>
      </c>
      <c r="E266" s="40"/>
      <c r="F266" s="26"/>
      <c r="G266" s="3"/>
      <c r="J266" s="136">
        <v>882.91</v>
      </c>
      <c r="K266" s="136">
        <v>518.87</v>
      </c>
      <c r="L266" s="135">
        <f t="shared" si="137"/>
        <v>58.768164365563877</v>
      </c>
    </row>
    <row r="267" spans="1:12" ht="29.25" customHeight="1">
      <c r="A267" s="5" t="s">
        <v>28</v>
      </c>
      <c r="B267" s="33" t="s">
        <v>263</v>
      </c>
      <c r="C267" s="43" t="s">
        <v>7</v>
      </c>
      <c r="D267" s="88">
        <f>D269+D270+D268</f>
        <v>2038.48</v>
      </c>
      <c r="E267" s="150"/>
      <c r="F267" s="151"/>
      <c r="G267" s="152"/>
      <c r="H267" s="153"/>
      <c r="I267" s="153"/>
      <c r="J267" s="88">
        <f t="shared" ref="J267:K267" si="140">J269+J270+J268</f>
        <v>1793.64</v>
      </c>
      <c r="K267" s="88">
        <f t="shared" si="140"/>
        <v>891.5</v>
      </c>
      <c r="L267" s="135">
        <f t="shared" si="137"/>
        <v>49.703396445217543</v>
      </c>
    </row>
    <row r="268" spans="1:12" ht="78.75" customHeight="1">
      <c r="A268" s="5" t="s">
        <v>8</v>
      </c>
      <c r="B268" s="117" t="s">
        <v>263</v>
      </c>
      <c r="C268" s="116">
        <v>100</v>
      </c>
      <c r="D268" s="88">
        <v>5.5</v>
      </c>
      <c r="E268" s="40"/>
      <c r="F268" s="26"/>
      <c r="G268" s="3"/>
      <c r="J268" s="134">
        <v>0</v>
      </c>
      <c r="K268" s="134">
        <v>0</v>
      </c>
      <c r="L268" s="135">
        <v>0</v>
      </c>
    </row>
    <row r="269" spans="1:12" ht="40.5" customHeight="1">
      <c r="A269" s="5" t="s">
        <v>9</v>
      </c>
      <c r="B269" s="33" t="s">
        <v>263</v>
      </c>
      <c r="C269" s="32">
        <v>200</v>
      </c>
      <c r="D269" s="88">
        <v>1982.98</v>
      </c>
      <c r="E269" s="40"/>
      <c r="F269" s="26"/>
      <c r="G269" s="3"/>
      <c r="J269" s="136">
        <v>1726.64</v>
      </c>
      <c r="K269" s="134">
        <v>853.5</v>
      </c>
      <c r="L269" s="135">
        <f t="shared" si="137"/>
        <v>49.431265347727376</v>
      </c>
    </row>
    <row r="270" spans="1:12" ht="25.5" customHeight="1">
      <c r="A270" s="20" t="s">
        <v>10</v>
      </c>
      <c r="B270" s="101" t="s">
        <v>263</v>
      </c>
      <c r="C270" s="100">
        <v>300</v>
      </c>
      <c r="D270" s="86">
        <v>50</v>
      </c>
      <c r="E270" s="40"/>
      <c r="F270" s="26"/>
      <c r="G270" s="3"/>
      <c r="J270" s="134">
        <v>67</v>
      </c>
      <c r="K270" s="134">
        <v>38</v>
      </c>
      <c r="L270" s="135">
        <f t="shared" si="137"/>
        <v>56.71641791044776</v>
      </c>
    </row>
    <row r="271" spans="1:12" ht="25.5" customHeight="1">
      <c r="A271" s="41" t="s">
        <v>422</v>
      </c>
      <c r="B271" s="42" t="s">
        <v>424</v>
      </c>
      <c r="C271" s="43" t="s">
        <v>7</v>
      </c>
      <c r="D271" s="87">
        <f>D272</f>
        <v>2392.73</v>
      </c>
      <c r="E271" s="150"/>
      <c r="F271" s="151"/>
      <c r="G271" s="152"/>
      <c r="H271" s="153"/>
      <c r="I271" s="153"/>
      <c r="J271" s="87">
        <f t="shared" ref="J271:K272" si="141">J272</f>
        <v>0</v>
      </c>
      <c r="K271" s="87">
        <f t="shared" si="141"/>
        <v>0</v>
      </c>
      <c r="L271" s="137">
        <v>0</v>
      </c>
    </row>
    <row r="272" spans="1:12" ht="60" customHeight="1">
      <c r="A272" s="20" t="s">
        <v>423</v>
      </c>
      <c r="B272" s="117" t="s">
        <v>424</v>
      </c>
      <c r="C272" s="43" t="s">
        <v>7</v>
      </c>
      <c r="D272" s="88">
        <f>D273</f>
        <v>2392.73</v>
      </c>
      <c r="E272" s="150"/>
      <c r="F272" s="151"/>
      <c r="G272" s="152"/>
      <c r="H272" s="153"/>
      <c r="I272" s="153"/>
      <c r="J272" s="88">
        <f t="shared" si="141"/>
        <v>0</v>
      </c>
      <c r="K272" s="88">
        <f t="shared" si="141"/>
        <v>0</v>
      </c>
      <c r="L272" s="135">
        <v>0</v>
      </c>
    </row>
    <row r="273" spans="1:12" ht="45.75" customHeight="1">
      <c r="A273" s="5" t="s">
        <v>9</v>
      </c>
      <c r="B273" s="117" t="s">
        <v>424</v>
      </c>
      <c r="C273" s="116">
        <v>200</v>
      </c>
      <c r="D273" s="88">
        <v>2392.73</v>
      </c>
      <c r="E273" s="150"/>
      <c r="F273" s="151"/>
      <c r="G273" s="152"/>
      <c r="H273" s="153"/>
      <c r="I273" s="153"/>
      <c r="J273" s="155">
        <v>0</v>
      </c>
      <c r="K273" s="155">
        <v>0</v>
      </c>
      <c r="L273" s="135">
        <v>0</v>
      </c>
    </row>
    <row r="274" spans="1:12" ht="62.25" customHeight="1">
      <c r="A274" s="45" t="s">
        <v>421</v>
      </c>
      <c r="B274" s="73" t="s">
        <v>375</v>
      </c>
      <c r="C274" s="43" t="s">
        <v>7</v>
      </c>
      <c r="D274" s="87">
        <f>D275+D277</f>
        <v>750.36</v>
      </c>
      <c r="E274" s="40"/>
      <c r="F274" s="26"/>
      <c r="G274" s="3"/>
      <c r="J274" s="87">
        <f t="shared" ref="J274:K274" si="142">J275+J277</f>
        <v>750.36</v>
      </c>
      <c r="K274" s="87">
        <f t="shared" si="142"/>
        <v>0</v>
      </c>
      <c r="L274" s="137">
        <f t="shared" si="137"/>
        <v>0</v>
      </c>
    </row>
    <row r="275" spans="1:12" ht="62.25" customHeight="1">
      <c r="A275" s="5" t="s">
        <v>264</v>
      </c>
      <c r="B275" s="33" t="s">
        <v>376</v>
      </c>
      <c r="C275" s="43" t="s">
        <v>7</v>
      </c>
      <c r="D275" s="88">
        <f>D276</f>
        <v>664.26</v>
      </c>
      <c r="E275" s="40"/>
      <c r="F275" s="26"/>
      <c r="G275" s="3"/>
      <c r="J275" s="88">
        <f t="shared" ref="J275:K275" si="143">J276</f>
        <v>664.26</v>
      </c>
      <c r="K275" s="88">
        <f t="shared" si="143"/>
        <v>0</v>
      </c>
      <c r="L275" s="135">
        <f t="shared" si="137"/>
        <v>0</v>
      </c>
    </row>
    <row r="276" spans="1:12" ht="44.25" customHeight="1">
      <c r="A276" s="5" t="s">
        <v>9</v>
      </c>
      <c r="B276" s="33" t="s">
        <v>376</v>
      </c>
      <c r="C276" s="32">
        <v>200</v>
      </c>
      <c r="D276" s="88">
        <v>664.26</v>
      </c>
      <c r="E276" s="40"/>
      <c r="F276" s="26"/>
      <c r="G276" s="3"/>
      <c r="J276" s="136">
        <v>664.26</v>
      </c>
      <c r="K276" s="134">
        <v>0</v>
      </c>
      <c r="L276" s="135">
        <f t="shared" si="137"/>
        <v>0</v>
      </c>
    </row>
    <row r="277" spans="1:12" ht="54.75" customHeight="1">
      <c r="A277" s="20" t="s">
        <v>382</v>
      </c>
      <c r="B277" s="74" t="s">
        <v>377</v>
      </c>
      <c r="C277" s="43" t="s">
        <v>7</v>
      </c>
      <c r="D277" s="88">
        <f>D278</f>
        <v>86.1</v>
      </c>
      <c r="E277" s="40"/>
      <c r="F277" s="26"/>
      <c r="G277" s="3"/>
      <c r="J277" s="88">
        <f t="shared" ref="J277:K277" si="144">J278</f>
        <v>86.1</v>
      </c>
      <c r="K277" s="88">
        <f t="shared" si="144"/>
        <v>0</v>
      </c>
      <c r="L277" s="135">
        <f t="shared" si="137"/>
        <v>0</v>
      </c>
    </row>
    <row r="278" spans="1:12" ht="41.25" customHeight="1">
      <c r="A278" s="5" t="s">
        <v>9</v>
      </c>
      <c r="B278" s="33" t="s">
        <v>377</v>
      </c>
      <c r="C278" s="32">
        <v>200</v>
      </c>
      <c r="D278" s="88">
        <v>86.1</v>
      </c>
      <c r="E278" s="40"/>
      <c r="F278" s="26"/>
      <c r="G278" s="3"/>
      <c r="J278" s="134">
        <v>86.1</v>
      </c>
      <c r="K278" s="134">
        <v>0</v>
      </c>
      <c r="L278" s="135">
        <f t="shared" si="137"/>
        <v>0</v>
      </c>
    </row>
    <row r="279" spans="1:12" ht="41.25" customHeight="1">
      <c r="A279" s="45" t="s">
        <v>526</v>
      </c>
      <c r="B279" s="42" t="s">
        <v>527</v>
      </c>
      <c r="C279" s="43" t="s">
        <v>7</v>
      </c>
      <c r="D279" s="87">
        <f>D280</f>
        <v>0</v>
      </c>
      <c r="E279" s="148"/>
      <c r="F279" s="149"/>
      <c r="G279" s="146"/>
      <c r="H279" s="147"/>
      <c r="I279" s="147"/>
      <c r="J279" s="87">
        <f t="shared" ref="J279:K280" si="145">J280</f>
        <v>197.27</v>
      </c>
      <c r="K279" s="87">
        <f t="shared" si="145"/>
        <v>0</v>
      </c>
      <c r="L279" s="137">
        <f t="shared" si="137"/>
        <v>0</v>
      </c>
    </row>
    <row r="280" spans="1:12" ht="41.25" customHeight="1">
      <c r="A280" s="5" t="s">
        <v>528</v>
      </c>
      <c r="B280" s="117" t="s">
        <v>529</v>
      </c>
      <c r="C280" s="43" t="s">
        <v>7</v>
      </c>
      <c r="D280" s="88">
        <f>D281</f>
        <v>0</v>
      </c>
      <c r="E280" s="40"/>
      <c r="F280" s="26"/>
      <c r="G280" s="3"/>
      <c r="J280" s="88">
        <f t="shared" si="145"/>
        <v>197.27</v>
      </c>
      <c r="K280" s="88">
        <f t="shared" si="145"/>
        <v>0</v>
      </c>
      <c r="L280" s="135">
        <f t="shared" si="137"/>
        <v>0</v>
      </c>
    </row>
    <row r="281" spans="1:12" ht="41.25" customHeight="1">
      <c r="A281" s="5" t="s">
        <v>9</v>
      </c>
      <c r="B281" s="117" t="s">
        <v>529</v>
      </c>
      <c r="C281" s="116">
        <v>200</v>
      </c>
      <c r="D281" s="88">
        <v>0</v>
      </c>
      <c r="E281" s="40"/>
      <c r="F281" s="26"/>
      <c r="G281" s="3"/>
      <c r="J281" s="134">
        <v>197.27</v>
      </c>
      <c r="K281" s="134">
        <v>0</v>
      </c>
      <c r="L281" s="135">
        <f t="shared" si="137"/>
        <v>0</v>
      </c>
    </row>
    <row r="282" spans="1:12" ht="102" customHeight="1">
      <c r="A282" s="46" t="s">
        <v>253</v>
      </c>
      <c r="B282" s="42" t="s">
        <v>254</v>
      </c>
      <c r="C282" s="43" t="s">
        <v>7</v>
      </c>
      <c r="D282" s="82">
        <f>D283+D286</f>
        <v>1355.3</v>
      </c>
      <c r="E282" s="40"/>
      <c r="F282" s="26"/>
      <c r="G282" s="3"/>
      <c r="J282" s="82">
        <f t="shared" ref="J282:K282" si="146">J283+J286</f>
        <v>1525.1899999999998</v>
      </c>
      <c r="K282" s="82">
        <f t="shared" si="146"/>
        <v>967.94</v>
      </c>
      <c r="L282" s="144">
        <f t="shared" ref="L282:L285" si="147">K282/J282*100</f>
        <v>63.463568473436105</v>
      </c>
    </row>
    <row r="283" spans="1:12" ht="58.5" customHeight="1">
      <c r="A283" s="104" t="s">
        <v>425</v>
      </c>
      <c r="B283" s="42" t="s">
        <v>255</v>
      </c>
      <c r="C283" s="32" t="s">
        <v>7</v>
      </c>
      <c r="D283" s="85">
        <f>D284</f>
        <v>60</v>
      </c>
      <c r="E283" s="40"/>
      <c r="F283" s="26"/>
      <c r="G283" s="3"/>
      <c r="J283" s="85">
        <f t="shared" ref="J283:K284" si="148">J284</f>
        <v>120</v>
      </c>
      <c r="K283" s="85">
        <f t="shared" si="148"/>
        <v>3.75</v>
      </c>
      <c r="L283" s="141">
        <f t="shared" si="147"/>
        <v>3.125</v>
      </c>
    </row>
    <row r="284" spans="1:12" ht="25.5" customHeight="1">
      <c r="A284" s="38" t="s">
        <v>366</v>
      </c>
      <c r="B284" s="33" t="s">
        <v>256</v>
      </c>
      <c r="C284" s="32" t="s">
        <v>7</v>
      </c>
      <c r="D284" s="88">
        <f>D285</f>
        <v>60</v>
      </c>
      <c r="E284" s="40"/>
      <c r="F284" s="26"/>
      <c r="G284" s="3"/>
      <c r="J284" s="86">
        <f t="shared" si="148"/>
        <v>120</v>
      </c>
      <c r="K284" s="86">
        <f t="shared" si="148"/>
        <v>3.75</v>
      </c>
      <c r="L284" s="143">
        <f t="shared" si="147"/>
        <v>3.125</v>
      </c>
    </row>
    <row r="285" spans="1:12" ht="38.25" customHeight="1">
      <c r="A285" s="36" t="s">
        <v>9</v>
      </c>
      <c r="B285" s="33" t="s">
        <v>256</v>
      </c>
      <c r="C285" s="39">
        <v>200</v>
      </c>
      <c r="D285" s="88">
        <v>60</v>
      </c>
      <c r="E285" s="40"/>
      <c r="F285" s="26"/>
      <c r="G285" s="3"/>
      <c r="J285" s="134">
        <v>120</v>
      </c>
      <c r="K285" s="134">
        <v>3.75</v>
      </c>
      <c r="L285" s="143">
        <f t="shared" si="147"/>
        <v>3.125</v>
      </c>
    </row>
    <row r="286" spans="1:12" ht="39" customHeight="1">
      <c r="A286" s="104" t="s">
        <v>426</v>
      </c>
      <c r="B286" s="42" t="s">
        <v>407</v>
      </c>
      <c r="C286" s="110" t="s">
        <v>7</v>
      </c>
      <c r="D286" s="85">
        <f>D287+D289</f>
        <v>1295.3</v>
      </c>
      <c r="E286" s="40"/>
      <c r="F286" s="26"/>
      <c r="G286" s="3"/>
      <c r="J286" s="85">
        <f t="shared" ref="J286:K286" si="149">J287+J289</f>
        <v>1405.1899999999998</v>
      </c>
      <c r="K286" s="85">
        <f t="shared" si="149"/>
        <v>964.19</v>
      </c>
      <c r="L286" s="141">
        <f t="shared" ref="L286:L289" si="150">K286/J286*100</f>
        <v>68.616343697293615</v>
      </c>
    </row>
    <row r="287" spans="1:12" ht="38.25" customHeight="1">
      <c r="A287" s="71" t="s">
        <v>15</v>
      </c>
      <c r="B287" s="117" t="s">
        <v>427</v>
      </c>
      <c r="C287" s="110" t="s">
        <v>7</v>
      </c>
      <c r="D287" s="86">
        <f>D288</f>
        <v>49.86</v>
      </c>
      <c r="E287" s="40"/>
      <c r="F287" s="26"/>
      <c r="G287" s="3"/>
      <c r="J287" s="86">
        <f t="shared" ref="J287:K287" si="151">J288</f>
        <v>49.86</v>
      </c>
      <c r="K287" s="86">
        <f t="shared" si="151"/>
        <v>48.75</v>
      </c>
      <c r="L287" s="140">
        <f t="shared" si="150"/>
        <v>97.773766546329725</v>
      </c>
    </row>
    <row r="288" spans="1:12" ht="76.5" customHeight="1">
      <c r="A288" s="5" t="s">
        <v>8</v>
      </c>
      <c r="B288" s="142" t="s">
        <v>427</v>
      </c>
      <c r="C288" s="39">
        <v>100</v>
      </c>
      <c r="D288" s="86">
        <v>49.86</v>
      </c>
      <c r="E288" s="40"/>
      <c r="F288" s="26"/>
      <c r="G288" s="3"/>
      <c r="J288" s="138">
        <v>49.86</v>
      </c>
      <c r="K288" s="139">
        <v>48.75</v>
      </c>
      <c r="L288" s="140">
        <f t="shared" si="150"/>
        <v>97.773766546329725</v>
      </c>
    </row>
    <row r="289" spans="1:12" ht="37.5">
      <c r="A289" s="71" t="s">
        <v>16</v>
      </c>
      <c r="B289" s="117" t="s">
        <v>428</v>
      </c>
      <c r="C289" s="110" t="s">
        <v>7</v>
      </c>
      <c r="D289" s="86">
        <f>D290</f>
        <v>1245.44</v>
      </c>
      <c r="E289" s="40"/>
      <c r="F289" s="26"/>
      <c r="G289" s="3"/>
      <c r="J289" s="86">
        <f t="shared" ref="J289:K289" si="152">J290</f>
        <v>1355.33</v>
      </c>
      <c r="K289" s="86">
        <f t="shared" si="152"/>
        <v>915.44</v>
      </c>
      <c r="L289" s="140">
        <f t="shared" si="150"/>
        <v>67.543697844805322</v>
      </c>
    </row>
    <row r="290" spans="1:12" ht="78" customHeight="1">
      <c r="A290" s="5" t="s">
        <v>8</v>
      </c>
      <c r="B290" s="142" t="s">
        <v>428</v>
      </c>
      <c r="C290" s="39">
        <v>100</v>
      </c>
      <c r="D290" s="86">
        <v>1245.44</v>
      </c>
      <c r="E290" s="40"/>
      <c r="F290" s="26"/>
      <c r="G290" s="3"/>
      <c r="J290" s="138">
        <v>1355.33</v>
      </c>
      <c r="K290" s="138">
        <v>915.44</v>
      </c>
      <c r="L290" s="140">
        <f>K290/J290*100</f>
        <v>67.543697844805322</v>
      </c>
    </row>
    <row r="291" spans="1:12" ht="106.5" customHeight="1">
      <c r="A291" s="45" t="s">
        <v>265</v>
      </c>
      <c r="B291" s="42" t="s">
        <v>140</v>
      </c>
      <c r="C291" s="32" t="s">
        <v>7</v>
      </c>
      <c r="D291" s="87">
        <f>D292+D297+D301+D306+D309</f>
        <v>114546.56</v>
      </c>
      <c r="E291" s="150"/>
      <c r="F291" s="151"/>
      <c r="G291" s="152"/>
      <c r="H291" s="153"/>
      <c r="I291" s="153"/>
      <c r="J291" s="87">
        <f t="shared" ref="J291:K291" si="153">J292+J297+J301+J306+J309</f>
        <v>115186.62</v>
      </c>
      <c r="K291" s="87">
        <f t="shared" si="153"/>
        <v>22253.149999999998</v>
      </c>
      <c r="L291" s="144">
        <f t="shared" ref="L291:L305" si="154">K291/J291*100</f>
        <v>19.319214332359085</v>
      </c>
    </row>
    <row r="292" spans="1:12" ht="55.5" customHeight="1">
      <c r="A292" s="104" t="s">
        <v>429</v>
      </c>
      <c r="B292" s="42" t="s">
        <v>141</v>
      </c>
      <c r="C292" s="43" t="s">
        <v>7</v>
      </c>
      <c r="D292" s="87">
        <f>D293</f>
        <v>29031.53</v>
      </c>
      <c r="E292" s="150"/>
      <c r="F292" s="151"/>
      <c r="G292" s="152"/>
      <c r="H292" s="153"/>
      <c r="I292" s="153"/>
      <c r="J292" s="87">
        <f>J293</f>
        <v>30814.28</v>
      </c>
      <c r="K292" s="87">
        <f>K293</f>
        <v>19403.919999999998</v>
      </c>
      <c r="L292" s="144">
        <f t="shared" si="154"/>
        <v>62.970544825321241</v>
      </c>
    </row>
    <row r="293" spans="1:12" ht="45" customHeight="1">
      <c r="A293" s="5" t="s">
        <v>68</v>
      </c>
      <c r="B293" s="33" t="s">
        <v>266</v>
      </c>
      <c r="C293" s="32" t="s">
        <v>7</v>
      </c>
      <c r="D293" s="88">
        <f>D294+D295+D296</f>
        <v>29031.53</v>
      </c>
      <c r="E293" s="150"/>
      <c r="F293" s="151"/>
      <c r="G293" s="152"/>
      <c r="H293" s="153"/>
      <c r="I293" s="153"/>
      <c r="J293" s="88">
        <f t="shared" ref="J293:K293" si="155">J294+J295+J296</f>
        <v>30814.28</v>
      </c>
      <c r="K293" s="88">
        <f t="shared" si="155"/>
        <v>19403.919999999998</v>
      </c>
      <c r="L293" s="143">
        <f t="shared" si="154"/>
        <v>62.970544825321241</v>
      </c>
    </row>
    <row r="294" spans="1:12" ht="80.25" customHeight="1">
      <c r="A294" s="5" t="s">
        <v>8</v>
      </c>
      <c r="B294" s="33" t="s">
        <v>266</v>
      </c>
      <c r="C294" s="32">
        <v>100</v>
      </c>
      <c r="D294" s="88">
        <v>13672.93</v>
      </c>
      <c r="E294" s="150"/>
      <c r="F294" s="151"/>
      <c r="G294" s="152"/>
      <c r="H294" s="153"/>
      <c r="I294" s="153"/>
      <c r="J294" s="154">
        <v>14759.76</v>
      </c>
      <c r="K294" s="154">
        <v>10016.49</v>
      </c>
      <c r="L294" s="143">
        <f t="shared" si="154"/>
        <v>67.86350184555846</v>
      </c>
    </row>
    <row r="295" spans="1:12" ht="39.75" customHeight="1">
      <c r="A295" s="36" t="s">
        <v>9</v>
      </c>
      <c r="B295" s="33" t="s">
        <v>266</v>
      </c>
      <c r="C295" s="32">
        <v>200</v>
      </c>
      <c r="D295" s="88">
        <v>8384.7999999999993</v>
      </c>
      <c r="E295" s="150"/>
      <c r="F295" s="151"/>
      <c r="G295" s="152"/>
      <c r="H295" s="153"/>
      <c r="I295" s="153"/>
      <c r="J295" s="154">
        <v>9080.7199999999993</v>
      </c>
      <c r="K295" s="154">
        <v>4835.25</v>
      </c>
      <c r="L295" s="143">
        <f t="shared" si="154"/>
        <v>53.247429719229309</v>
      </c>
    </row>
    <row r="296" spans="1:12" ht="27.75" customHeight="1">
      <c r="A296" s="5" t="s">
        <v>11</v>
      </c>
      <c r="B296" s="33" t="s">
        <v>266</v>
      </c>
      <c r="C296" s="32">
        <v>800</v>
      </c>
      <c r="D296" s="88">
        <v>6973.8</v>
      </c>
      <c r="E296" s="150"/>
      <c r="F296" s="151"/>
      <c r="G296" s="152"/>
      <c r="H296" s="153"/>
      <c r="I296" s="153"/>
      <c r="J296" s="155">
        <v>6973.8</v>
      </c>
      <c r="K296" s="154">
        <v>4552.18</v>
      </c>
      <c r="L296" s="143">
        <f t="shared" si="154"/>
        <v>65.275459577274944</v>
      </c>
    </row>
    <row r="297" spans="1:12" ht="39.75" customHeight="1">
      <c r="A297" s="45" t="s">
        <v>432</v>
      </c>
      <c r="B297" s="42" t="s">
        <v>430</v>
      </c>
      <c r="C297" s="43" t="s">
        <v>7</v>
      </c>
      <c r="D297" s="87">
        <f>D299+D300+D298</f>
        <v>2141.6999999999998</v>
      </c>
      <c r="E297" s="150"/>
      <c r="F297" s="151"/>
      <c r="G297" s="152"/>
      <c r="H297" s="153"/>
      <c r="I297" s="153"/>
      <c r="J297" s="87">
        <f t="shared" ref="J297:K297" si="156">J299+J300+J298</f>
        <v>2621.7</v>
      </c>
      <c r="K297" s="87">
        <f t="shared" si="156"/>
        <v>2022.97</v>
      </c>
      <c r="L297" s="144">
        <f t="shared" si="154"/>
        <v>77.162528130602297</v>
      </c>
    </row>
    <row r="298" spans="1:12" ht="80.25" customHeight="1">
      <c r="A298" s="5" t="s">
        <v>8</v>
      </c>
      <c r="B298" s="117" t="s">
        <v>431</v>
      </c>
      <c r="C298" s="32">
        <v>100</v>
      </c>
      <c r="D298" s="88">
        <v>1720.7</v>
      </c>
      <c r="E298" s="40"/>
      <c r="F298" s="26"/>
      <c r="G298" s="3"/>
      <c r="J298" s="134">
        <v>1847.02</v>
      </c>
      <c r="K298" s="136">
        <v>1566.76</v>
      </c>
      <c r="L298" s="143">
        <f t="shared" si="154"/>
        <v>84.826368961895383</v>
      </c>
    </row>
    <row r="299" spans="1:12" ht="40.5" customHeight="1">
      <c r="A299" s="36" t="s">
        <v>9</v>
      </c>
      <c r="B299" s="117" t="s">
        <v>431</v>
      </c>
      <c r="C299" s="32">
        <v>200</v>
      </c>
      <c r="D299" s="86">
        <v>340</v>
      </c>
      <c r="E299" s="40"/>
      <c r="F299" s="26"/>
      <c r="G299" s="3"/>
      <c r="J299" s="134">
        <v>693.68</v>
      </c>
      <c r="K299" s="136">
        <v>386.21</v>
      </c>
      <c r="L299" s="143">
        <f t="shared" si="154"/>
        <v>55.675527620804985</v>
      </c>
    </row>
    <row r="300" spans="1:12" ht="23.25" customHeight="1">
      <c r="A300" s="36" t="s">
        <v>11</v>
      </c>
      <c r="B300" s="117" t="s">
        <v>431</v>
      </c>
      <c r="C300" s="32">
        <v>800</v>
      </c>
      <c r="D300" s="86">
        <v>81</v>
      </c>
      <c r="E300" s="40"/>
      <c r="F300" s="26"/>
      <c r="G300" s="3"/>
      <c r="J300" s="134">
        <v>81</v>
      </c>
      <c r="K300" s="134">
        <v>70</v>
      </c>
      <c r="L300" s="143">
        <f t="shared" si="154"/>
        <v>86.419753086419746</v>
      </c>
    </row>
    <row r="301" spans="1:12" ht="40.5" customHeight="1">
      <c r="A301" s="75" t="s">
        <v>434</v>
      </c>
      <c r="B301" s="42" t="s">
        <v>398</v>
      </c>
      <c r="C301" s="43" t="s">
        <v>7</v>
      </c>
      <c r="D301" s="87">
        <f>D304+D302</f>
        <v>83333.33</v>
      </c>
      <c r="E301" s="150"/>
      <c r="F301" s="151"/>
      <c r="G301" s="152"/>
      <c r="H301" s="153"/>
      <c r="I301" s="153"/>
      <c r="J301" s="87">
        <f t="shared" ref="J301:K301" si="157">J304+J302</f>
        <v>78947.37</v>
      </c>
      <c r="K301" s="87">
        <f t="shared" si="157"/>
        <v>0</v>
      </c>
      <c r="L301" s="144">
        <f t="shared" si="154"/>
        <v>0</v>
      </c>
    </row>
    <row r="302" spans="1:12" ht="37.5">
      <c r="A302" s="71" t="s">
        <v>474</v>
      </c>
      <c r="B302" s="117" t="s">
        <v>535</v>
      </c>
      <c r="C302" s="43" t="s">
        <v>7</v>
      </c>
      <c r="D302" s="87">
        <f>D303</f>
        <v>75000</v>
      </c>
      <c r="E302" s="150"/>
      <c r="F302" s="151"/>
      <c r="G302" s="152"/>
      <c r="H302" s="153"/>
      <c r="I302" s="153"/>
      <c r="J302" s="87">
        <f t="shared" ref="J302:K302" si="158">J303</f>
        <v>75000</v>
      </c>
      <c r="K302" s="87">
        <f t="shared" si="158"/>
        <v>0</v>
      </c>
      <c r="L302" s="144">
        <f t="shared" si="154"/>
        <v>0</v>
      </c>
    </row>
    <row r="303" spans="1:12" ht="37.5">
      <c r="A303" s="107" t="s">
        <v>433</v>
      </c>
      <c r="B303" s="117" t="s">
        <v>535</v>
      </c>
      <c r="C303" s="116">
        <v>400</v>
      </c>
      <c r="D303" s="88">
        <v>75000</v>
      </c>
      <c r="E303" s="150"/>
      <c r="F303" s="151"/>
      <c r="G303" s="152"/>
      <c r="H303" s="153"/>
      <c r="I303" s="153"/>
      <c r="J303" s="155">
        <v>75000</v>
      </c>
      <c r="K303" s="155">
        <v>0</v>
      </c>
      <c r="L303" s="143">
        <f t="shared" si="154"/>
        <v>0</v>
      </c>
    </row>
    <row r="304" spans="1:12" ht="45" customHeight="1">
      <c r="A304" s="71" t="s">
        <v>465</v>
      </c>
      <c r="B304" s="117" t="s">
        <v>536</v>
      </c>
      <c r="C304" s="43" t="s">
        <v>7</v>
      </c>
      <c r="D304" s="88">
        <f>D305</f>
        <v>8333.33</v>
      </c>
      <c r="E304" s="150"/>
      <c r="F304" s="151"/>
      <c r="G304" s="152"/>
      <c r="H304" s="153"/>
      <c r="I304" s="153"/>
      <c r="J304" s="88">
        <f t="shared" ref="J304:K304" si="159">J305</f>
        <v>3947.37</v>
      </c>
      <c r="K304" s="88">
        <f t="shared" si="159"/>
        <v>0</v>
      </c>
      <c r="L304" s="143">
        <f t="shared" si="154"/>
        <v>0</v>
      </c>
    </row>
    <row r="305" spans="1:12" ht="36.75" customHeight="1">
      <c r="A305" s="107" t="s">
        <v>433</v>
      </c>
      <c r="B305" s="117" t="s">
        <v>536</v>
      </c>
      <c r="C305" s="116">
        <v>400</v>
      </c>
      <c r="D305" s="88">
        <v>8333.33</v>
      </c>
      <c r="E305" s="150"/>
      <c r="F305" s="151"/>
      <c r="G305" s="152"/>
      <c r="H305" s="153"/>
      <c r="I305" s="153"/>
      <c r="J305" s="154">
        <v>3947.37</v>
      </c>
      <c r="K305" s="155">
        <v>0</v>
      </c>
      <c r="L305" s="143">
        <f t="shared" si="154"/>
        <v>0</v>
      </c>
    </row>
    <row r="306" spans="1:12" ht="39" customHeight="1">
      <c r="A306" s="118" t="s">
        <v>400</v>
      </c>
      <c r="B306" s="42" t="s">
        <v>337</v>
      </c>
      <c r="C306" s="43" t="s">
        <v>7</v>
      </c>
      <c r="D306" s="87">
        <f>D307</f>
        <v>40</v>
      </c>
      <c r="E306" s="150"/>
      <c r="F306" s="151"/>
      <c r="G306" s="152"/>
      <c r="H306" s="153"/>
      <c r="I306" s="153"/>
      <c r="J306" s="87">
        <f t="shared" ref="J306:K307" si="160">J307</f>
        <v>40</v>
      </c>
      <c r="K306" s="87">
        <f t="shared" si="160"/>
        <v>18.8</v>
      </c>
      <c r="L306" s="157">
        <f t="shared" ref="L306:L310" si="161">K306/J306*100</f>
        <v>47</v>
      </c>
    </row>
    <row r="307" spans="1:12" ht="43.5" customHeight="1">
      <c r="A307" s="119" t="s">
        <v>68</v>
      </c>
      <c r="B307" s="117" t="s">
        <v>338</v>
      </c>
      <c r="C307" s="43" t="s">
        <v>7</v>
      </c>
      <c r="D307" s="88">
        <f>D308</f>
        <v>40</v>
      </c>
      <c r="E307" s="150"/>
      <c r="F307" s="151"/>
      <c r="G307" s="152"/>
      <c r="H307" s="153"/>
      <c r="I307" s="153"/>
      <c r="J307" s="88">
        <f t="shared" si="160"/>
        <v>40</v>
      </c>
      <c r="K307" s="88">
        <f t="shared" si="160"/>
        <v>18.8</v>
      </c>
      <c r="L307" s="158">
        <f t="shared" si="161"/>
        <v>47</v>
      </c>
    </row>
    <row r="308" spans="1:12" ht="39" customHeight="1">
      <c r="A308" s="36" t="s">
        <v>9</v>
      </c>
      <c r="B308" s="117" t="s">
        <v>338</v>
      </c>
      <c r="C308" s="116">
        <v>200</v>
      </c>
      <c r="D308" s="88">
        <v>40</v>
      </c>
      <c r="E308" s="150"/>
      <c r="F308" s="151"/>
      <c r="G308" s="152"/>
      <c r="H308" s="153"/>
      <c r="I308" s="153"/>
      <c r="J308" s="155">
        <v>40</v>
      </c>
      <c r="K308" s="155">
        <v>18.8</v>
      </c>
      <c r="L308" s="158">
        <f t="shared" si="161"/>
        <v>47</v>
      </c>
    </row>
    <row r="309" spans="1:12" ht="39" customHeight="1">
      <c r="A309" s="162" t="s">
        <v>537</v>
      </c>
      <c r="B309" s="42" t="s">
        <v>538</v>
      </c>
      <c r="C309" s="43" t="s">
        <v>7</v>
      </c>
      <c r="D309" s="87">
        <f>D310</f>
        <v>0</v>
      </c>
      <c r="E309" s="163"/>
      <c r="F309" s="164"/>
      <c r="G309" s="165"/>
      <c r="H309" s="53"/>
      <c r="I309" s="53"/>
      <c r="J309" s="87">
        <f t="shared" ref="J309:K309" si="162">J310</f>
        <v>2763.27</v>
      </c>
      <c r="K309" s="87">
        <f t="shared" si="162"/>
        <v>807.46</v>
      </c>
      <c r="L309" s="157">
        <f t="shared" si="161"/>
        <v>29.221176359892446</v>
      </c>
    </row>
    <row r="310" spans="1:12" ht="39" customHeight="1">
      <c r="A310" s="107" t="s">
        <v>433</v>
      </c>
      <c r="B310" s="117" t="s">
        <v>538</v>
      </c>
      <c r="C310" s="116">
        <v>400</v>
      </c>
      <c r="D310" s="88">
        <v>0</v>
      </c>
      <c r="E310" s="150"/>
      <c r="F310" s="151"/>
      <c r="G310" s="152"/>
      <c r="H310" s="153"/>
      <c r="I310" s="153"/>
      <c r="J310" s="155">
        <v>2763.27</v>
      </c>
      <c r="K310" s="155">
        <v>807.46</v>
      </c>
      <c r="L310" s="158">
        <f t="shared" si="161"/>
        <v>29.221176359892446</v>
      </c>
    </row>
    <row r="311" spans="1:12" ht="84" customHeight="1">
      <c r="A311" s="45" t="s">
        <v>267</v>
      </c>
      <c r="B311" s="42" t="s">
        <v>146</v>
      </c>
      <c r="C311" s="32" t="s">
        <v>7</v>
      </c>
      <c r="D311" s="87">
        <f>D312</f>
        <v>2432.9699999999998</v>
      </c>
      <c r="E311" s="150"/>
      <c r="F311" s="151"/>
      <c r="G311" s="152"/>
      <c r="H311" s="153"/>
      <c r="I311" s="153"/>
      <c r="J311" s="87">
        <f t="shared" ref="J311:K311" si="163">J312</f>
        <v>2542.98</v>
      </c>
      <c r="K311" s="87">
        <f t="shared" si="163"/>
        <v>1424.2</v>
      </c>
      <c r="L311" s="157">
        <f t="shared" ref="L311:L315" si="164">K311/J311*100</f>
        <v>56.005159301292181</v>
      </c>
    </row>
    <row r="312" spans="1:12" ht="37.5" customHeight="1">
      <c r="A312" s="45" t="s">
        <v>268</v>
      </c>
      <c r="B312" s="42" t="s">
        <v>145</v>
      </c>
      <c r="C312" s="43" t="s">
        <v>7</v>
      </c>
      <c r="D312" s="87">
        <f>D313+D317+D319</f>
        <v>2432.9699999999998</v>
      </c>
      <c r="E312" s="150"/>
      <c r="F312" s="151"/>
      <c r="G312" s="152"/>
      <c r="H312" s="153"/>
      <c r="I312" s="153"/>
      <c r="J312" s="87">
        <f t="shared" ref="J312:K312" si="165">J313+J317+J319</f>
        <v>2542.98</v>
      </c>
      <c r="K312" s="87">
        <f t="shared" si="165"/>
        <v>1424.2</v>
      </c>
      <c r="L312" s="157">
        <f t="shared" si="164"/>
        <v>56.005159301292181</v>
      </c>
    </row>
    <row r="313" spans="1:12" ht="38.25" customHeight="1">
      <c r="A313" s="5" t="s">
        <v>15</v>
      </c>
      <c r="B313" s="33" t="s">
        <v>142</v>
      </c>
      <c r="C313" s="32" t="s">
        <v>7</v>
      </c>
      <c r="D313" s="88">
        <f>D314+D315+D316</f>
        <v>517.42999999999995</v>
      </c>
      <c r="E313" s="150"/>
      <c r="F313" s="151"/>
      <c r="G313" s="152"/>
      <c r="H313" s="153"/>
      <c r="I313" s="153"/>
      <c r="J313" s="88">
        <f t="shared" ref="J313:K313" si="166">J314+J315+J316</f>
        <v>517.42999999999995</v>
      </c>
      <c r="K313" s="88">
        <f t="shared" si="166"/>
        <v>41.45</v>
      </c>
      <c r="L313" s="158">
        <f t="shared" si="164"/>
        <v>8.0107454148387234</v>
      </c>
    </row>
    <row r="314" spans="1:12" ht="77.25" customHeight="1">
      <c r="A314" s="5" t="s">
        <v>8</v>
      </c>
      <c r="B314" s="33" t="s">
        <v>142</v>
      </c>
      <c r="C314" s="32">
        <v>100</v>
      </c>
      <c r="D314" s="88">
        <v>18.82</v>
      </c>
      <c r="E314" s="150"/>
      <c r="F314" s="151"/>
      <c r="G314" s="152"/>
      <c r="H314" s="153"/>
      <c r="I314" s="153"/>
      <c r="J314" s="154">
        <v>18.82</v>
      </c>
      <c r="K314" s="155">
        <v>14.16</v>
      </c>
      <c r="L314" s="158">
        <f t="shared" si="164"/>
        <v>75.239107332624869</v>
      </c>
    </row>
    <row r="315" spans="1:12" ht="42.75" customHeight="1">
      <c r="A315" s="5" t="s">
        <v>9</v>
      </c>
      <c r="B315" s="33" t="s">
        <v>142</v>
      </c>
      <c r="C315" s="32">
        <v>200</v>
      </c>
      <c r="D315" s="88">
        <v>448.46</v>
      </c>
      <c r="E315" s="150"/>
      <c r="F315" s="151"/>
      <c r="G315" s="152"/>
      <c r="H315" s="153"/>
      <c r="I315" s="153"/>
      <c r="J315" s="154">
        <v>448.46</v>
      </c>
      <c r="K315" s="154">
        <v>14.55</v>
      </c>
      <c r="L315" s="158">
        <f t="shared" si="164"/>
        <v>3.2444365160772426</v>
      </c>
    </row>
    <row r="316" spans="1:12" ht="25.5" customHeight="1">
      <c r="A316" s="5" t="s">
        <v>11</v>
      </c>
      <c r="B316" s="33" t="s">
        <v>142</v>
      </c>
      <c r="C316" s="32">
        <v>800</v>
      </c>
      <c r="D316" s="88">
        <v>50.15</v>
      </c>
      <c r="E316" s="150"/>
      <c r="F316" s="151"/>
      <c r="G316" s="152"/>
      <c r="H316" s="153"/>
      <c r="I316" s="153"/>
      <c r="J316" s="154">
        <v>50.15</v>
      </c>
      <c r="K316" s="155">
        <v>12.74</v>
      </c>
      <c r="L316" s="158">
        <f>K316/J316*100</f>
        <v>25.403788634097708</v>
      </c>
    </row>
    <row r="317" spans="1:12" ht="36" customHeight="1">
      <c r="A317" s="20" t="s">
        <v>16</v>
      </c>
      <c r="B317" s="33" t="s">
        <v>143</v>
      </c>
      <c r="C317" s="32" t="s">
        <v>7</v>
      </c>
      <c r="D317" s="88">
        <f>D318</f>
        <v>912.85</v>
      </c>
      <c r="E317" s="150"/>
      <c r="F317" s="151"/>
      <c r="G317" s="152"/>
      <c r="H317" s="153"/>
      <c r="I317" s="153"/>
      <c r="J317" s="88">
        <f t="shared" ref="J317:K317" si="167">J318</f>
        <v>1022.86</v>
      </c>
      <c r="K317" s="88">
        <f t="shared" si="167"/>
        <v>591.57000000000005</v>
      </c>
      <c r="L317" s="158">
        <f t="shared" ref="L317:L324" si="168">K317/J317*100</f>
        <v>57.834894315937667</v>
      </c>
    </row>
    <row r="318" spans="1:12" ht="78" customHeight="1">
      <c r="A318" s="5" t="s">
        <v>8</v>
      </c>
      <c r="B318" s="33" t="s">
        <v>143</v>
      </c>
      <c r="C318" s="32">
        <v>100</v>
      </c>
      <c r="D318" s="88">
        <v>912.85</v>
      </c>
      <c r="E318" s="40"/>
      <c r="F318" s="26"/>
      <c r="G318" s="3"/>
      <c r="J318" s="136">
        <v>1022.86</v>
      </c>
      <c r="K318" s="136">
        <v>591.57000000000005</v>
      </c>
      <c r="L318" s="135">
        <f t="shared" si="168"/>
        <v>57.834894315937667</v>
      </c>
    </row>
    <row r="319" spans="1:12" ht="39.75" customHeight="1">
      <c r="A319" s="20" t="s">
        <v>21</v>
      </c>
      <c r="B319" s="33" t="s">
        <v>144</v>
      </c>
      <c r="C319" s="32" t="s">
        <v>7</v>
      </c>
      <c r="D319" s="79">
        <f>D320+D321</f>
        <v>1002.6899999999999</v>
      </c>
      <c r="E319" s="40"/>
      <c r="F319" s="26"/>
      <c r="G319" s="3"/>
      <c r="J319" s="79">
        <f t="shared" ref="J319:K319" si="169">J320+J321</f>
        <v>1002.6899999999999</v>
      </c>
      <c r="K319" s="79">
        <f t="shared" si="169"/>
        <v>791.18</v>
      </c>
      <c r="L319" s="135">
        <f t="shared" si="168"/>
        <v>78.905743549850911</v>
      </c>
    </row>
    <row r="320" spans="1:12" ht="76.5" customHeight="1">
      <c r="A320" s="5" t="s">
        <v>8</v>
      </c>
      <c r="B320" s="33" t="s">
        <v>144</v>
      </c>
      <c r="C320" s="32">
        <v>100</v>
      </c>
      <c r="D320" s="79">
        <v>797.67</v>
      </c>
      <c r="E320" s="40"/>
      <c r="F320" s="26"/>
      <c r="G320" s="3"/>
      <c r="J320" s="136">
        <v>797.67</v>
      </c>
      <c r="K320" s="136">
        <v>681.05</v>
      </c>
      <c r="L320" s="135">
        <f t="shared" si="168"/>
        <v>85.379919014128646</v>
      </c>
    </row>
    <row r="321" spans="1:12" ht="36.75" customHeight="1">
      <c r="A321" s="20" t="s">
        <v>9</v>
      </c>
      <c r="B321" s="33" t="s">
        <v>144</v>
      </c>
      <c r="C321" s="32">
        <v>200</v>
      </c>
      <c r="D321" s="79">
        <v>205.02</v>
      </c>
      <c r="E321" s="40"/>
      <c r="F321" s="26"/>
      <c r="G321" s="3"/>
      <c r="J321" s="136">
        <v>205.02</v>
      </c>
      <c r="K321" s="136">
        <v>110.13</v>
      </c>
      <c r="L321" s="135">
        <f t="shared" si="168"/>
        <v>53.716710564822932</v>
      </c>
    </row>
    <row r="322" spans="1:12" ht="96" customHeight="1">
      <c r="A322" s="41" t="s">
        <v>269</v>
      </c>
      <c r="B322" s="42" t="s">
        <v>116</v>
      </c>
      <c r="C322" s="43" t="s">
        <v>7</v>
      </c>
      <c r="D322" s="78">
        <f>D323+D340+D367+D376+D383+D388+D397+D408+D364+D418</f>
        <v>826793.88</v>
      </c>
      <c r="E322" s="40"/>
      <c r="F322" s="26"/>
      <c r="G322" s="3"/>
      <c r="J322" s="78">
        <f>J323+J340+J367+J376+J383+J388+J397+J408+J364+J418+J358</f>
        <v>854829.79999999981</v>
      </c>
      <c r="K322" s="78">
        <f>K323+K340+K367+K376+K383+K388+K397+K408+K364+K418+K358</f>
        <v>581837.43999999971</v>
      </c>
      <c r="L322" s="137">
        <f t="shared" si="168"/>
        <v>68.064711829185157</v>
      </c>
    </row>
    <row r="323" spans="1:12" ht="38.25" customHeight="1">
      <c r="A323" s="41" t="s">
        <v>197</v>
      </c>
      <c r="B323" s="42" t="s">
        <v>117</v>
      </c>
      <c r="C323" s="43"/>
      <c r="D323" s="78">
        <f>D324+D331+D335+D328+D338</f>
        <v>308062.26</v>
      </c>
      <c r="E323" s="40"/>
      <c r="F323" s="26"/>
      <c r="G323" s="3"/>
      <c r="J323" s="78">
        <f>J324+J331+J335+J328+J338</f>
        <v>316791.59000000003</v>
      </c>
      <c r="K323" s="78">
        <f>K324+K331+K335+K328+K338</f>
        <v>213288.63999999998</v>
      </c>
      <c r="L323" s="137">
        <f t="shared" si="168"/>
        <v>67.327746926615049</v>
      </c>
    </row>
    <row r="324" spans="1:12" ht="45" customHeight="1">
      <c r="A324" s="20" t="s">
        <v>109</v>
      </c>
      <c r="B324" s="33" t="s">
        <v>118</v>
      </c>
      <c r="C324" s="32" t="s">
        <v>7</v>
      </c>
      <c r="D324" s="79">
        <f>D325+D326+D327</f>
        <v>198917.35</v>
      </c>
      <c r="E324" s="40"/>
      <c r="F324" s="26"/>
      <c r="G324" s="3"/>
      <c r="J324" s="79">
        <f t="shared" ref="J324:K324" si="170">J325+J326+J327</f>
        <v>205036.11</v>
      </c>
      <c r="K324" s="79">
        <f t="shared" si="170"/>
        <v>133546.53</v>
      </c>
      <c r="L324" s="135">
        <f t="shared" si="168"/>
        <v>65.133175809861015</v>
      </c>
    </row>
    <row r="325" spans="1:12" ht="80.25" customHeight="1">
      <c r="A325" s="20" t="s">
        <v>17</v>
      </c>
      <c r="B325" s="33" t="s">
        <v>118</v>
      </c>
      <c r="C325" s="32">
        <v>100</v>
      </c>
      <c r="D325" s="79">
        <v>118123.37</v>
      </c>
      <c r="E325" s="40"/>
      <c r="F325" s="26"/>
      <c r="G325" s="3"/>
      <c r="J325" s="136">
        <v>118334.18</v>
      </c>
      <c r="K325" s="136">
        <v>78735.14</v>
      </c>
      <c r="L325" s="135">
        <f>K325/J325*100</f>
        <v>66.536261965900295</v>
      </c>
    </row>
    <row r="326" spans="1:12" ht="38.25" customHeight="1">
      <c r="A326" s="20" t="s">
        <v>9</v>
      </c>
      <c r="B326" s="33" t="s">
        <v>118</v>
      </c>
      <c r="C326" s="32">
        <v>200</v>
      </c>
      <c r="D326" s="79">
        <v>74584.58</v>
      </c>
      <c r="E326" s="40"/>
      <c r="F326" s="26"/>
      <c r="G326" s="3"/>
      <c r="J326" s="134">
        <v>80435.100000000006</v>
      </c>
      <c r="K326" s="136">
        <v>51873.88</v>
      </c>
      <c r="L326" s="135">
        <f t="shared" ref="L326:L330" si="171">K326/J326*100</f>
        <v>64.49159633045771</v>
      </c>
    </row>
    <row r="327" spans="1:12" ht="25.5" customHeight="1">
      <c r="A327" s="20" t="s">
        <v>11</v>
      </c>
      <c r="B327" s="33" t="s">
        <v>118</v>
      </c>
      <c r="C327" s="32">
        <v>800</v>
      </c>
      <c r="D327" s="79">
        <v>6209.4</v>
      </c>
      <c r="E327" s="40"/>
      <c r="F327" s="26"/>
      <c r="G327" s="3"/>
      <c r="J327" s="136">
        <v>6266.83</v>
      </c>
      <c r="K327" s="136">
        <v>2937.51</v>
      </c>
      <c r="L327" s="135">
        <f t="shared" si="171"/>
        <v>46.873937860130241</v>
      </c>
    </row>
    <row r="328" spans="1:12" ht="78.75" customHeight="1">
      <c r="A328" s="20" t="s">
        <v>112</v>
      </c>
      <c r="B328" s="33" t="s">
        <v>119</v>
      </c>
      <c r="C328" s="32" t="s">
        <v>7</v>
      </c>
      <c r="D328" s="79">
        <f>D329+D330</f>
        <v>7854.3099999999995</v>
      </c>
      <c r="E328" s="40"/>
      <c r="F328" s="26"/>
      <c r="G328" s="3"/>
      <c r="J328" s="79">
        <f t="shared" ref="J328:K328" si="172">J329+J330</f>
        <v>10464.89</v>
      </c>
      <c r="K328" s="79">
        <f t="shared" si="172"/>
        <v>9451.52</v>
      </c>
      <c r="L328" s="135">
        <f t="shared" si="171"/>
        <v>90.316477287386689</v>
      </c>
    </row>
    <row r="329" spans="1:12" ht="36" customHeight="1">
      <c r="A329" s="20" t="s">
        <v>9</v>
      </c>
      <c r="B329" s="33" t="s">
        <v>119</v>
      </c>
      <c r="C329" s="32">
        <v>200</v>
      </c>
      <c r="D329" s="79">
        <v>116.07</v>
      </c>
      <c r="E329" s="40"/>
      <c r="F329" s="26"/>
      <c r="G329" s="3"/>
      <c r="J329" s="136">
        <v>186.07</v>
      </c>
      <c r="K329" s="136">
        <v>168.51</v>
      </c>
      <c r="L329" s="135">
        <f t="shared" si="171"/>
        <v>90.562691460203155</v>
      </c>
    </row>
    <row r="330" spans="1:12" ht="25.5" customHeight="1">
      <c r="A330" s="20" t="s">
        <v>10</v>
      </c>
      <c r="B330" s="33" t="s">
        <v>119</v>
      </c>
      <c r="C330" s="32">
        <v>300</v>
      </c>
      <c r="D330" s="79">
        <v>7738.24</v>
      </c>
      <c r="E330" s="40"/>
      <c r="F330" s="26"/>
      <c r="G330" s="3"/>
      <c r="J330" s="136">
        <v>10278.82</v>
      </c>
      <c r="K330" s="136">
        <v>9283.01</v>
      </c>
      <c r="L330" s="135">
        <f t="shared" si="171"/>
        <v>90.312020251351811</v>
      </c>
    </row>
    <row r="331" spans="1:12" ht="133.5" customHeight="1">
      <c r="A331" s="54" t="s">
        <v>178</v>
      </c>
      <c r="B331" s="33" t="s">
        <v>152</v>
      </c>
      <c r="C331" s="32" t="s">
        <v>7</v>
      </c>
      <c r="D331" s="79">
        <f>D332+D333+D334</f>
        <v>96474.03</v>
      </c>
      <c r="E331" s="40"/>
      <c r="F331" s="26"/>
      <c r="G331" s="3"/>
      <c r="J331" s="79">
        <f t="shared" ref="J331:K331" si="173">J332+J333+J334</f>
        <v>96474.03</v>
      </c>
      <c r="K331" s="79">
        <f t="shared" si="173"/>
        <v>65917.13</v>
      </c>
      <c r="L331" s="135">
        <f t="shared" ref="L331:L395" si="174">K331/J331*100</f>
        <v>68.32629465152435</v>
      </c>
    </row>
    <row r="332" spans="1:12" ht="75">
      <c r="A332" s="20" t="s">
        <v>17</v>
      </c>
      <c r="B332" s="33" t="s">
        <v>152</v>
      </c>
      <c r="C332" s="32">
        <v>100</v>
      </c>
      <c r="D332" s="79">
        <v>93090.81</v>
      </c>
      <c r="E332" s="40"/>
      <c r="F332" s="26"/>
      <c r="G332" s="3"/>
      <c r="J332" s="136">
        <v>93846.81</v>
      </c>
      <c r="K332" s="136">
        <v>65273.49</v>
      </c>
      <c r="L332" s="135">
        <f t="shared" si="174"/>
        <v>69.553232549939622</v>
      </c>
    </row>
    <row r="333" spans="1:12" ht="39" customHeight="1">
      <c r="A333" s="20" t="s">
        <v>9</v>
      </c>
      <c r="B333" s="33" t="s">
        <v>152</v>
      </c>
      <c r="C333" s="32">
        <v>200</v>
      </c>
      <c r="D333" s="79">
        <v>489</v>
      </c>
      <c r="E333" s="40"/>
      <c r="F333" s="26"/>
      <c r="G333" s="3"/>
      <c r="J333" s="134">
        <v>739.9</v>
      </c>
      <c r="K333" s="134">
        <v>643.64</v>
      </c>
      <c r="L333" s="135">
        <f t="shared" si="174"/>
        <v>86.990133801865127</v>
      </c>
    </row>
    <row r="334" spans="1:12" ht="25.5" customHeight="1">
      <c r="A334" s="20" t="s">
        <v>11</v>
      </c>
      <c r="B334" s="33" t="s">
        <v>152</v>
      </c>
      <c r="C334" s="32">
        <v>800</v>
      </c>
      <c r="D334" s="79">
        <v>2894.22</v>
      </c>
      <c r="E334" s="40"/>
      <c r="F334" s="26"/>
      <c r="G334" s="3"/>
      <c r="J334" s="136">
        <v>1887.32</v>
      </c>
      <c r="K334" s="134">
        <v>0</v>
      </c>
      <c r="L334" s="135">
        <f t="shared" si="174"/>
        <v>0</v>
      </c>
    </row>
    <row r="335" spans="1:12" ht="95.25" customHeight="1">
      <c r="A335" s="20" t="s">
        <v>27</v>
      </c>
      <c r="B335" s="33" t="s">
        <v>120</v>
      </c>
      <c r="C335" s="32" t="s">
        <v>7</v>
      </c>
      <c r="D335" s="79">
        <f>D336+D337</f>
        <v>4242.68</v>
      </c>
      <c r="E335" s="40"/>
      <c r="F335" s="26"/>
      <c r="G335" s="3"/>
      <c r="J335" s="79">
        <f t="shared" ref="J335:K335" si="175">J336+J337</f>
        <v>4242.67</v>
      </c>
      <c r="K335" s="79">
        <f t="shared" si="175"/>
        <v>3869.12</v>
      </c>
      <c r="L335" s="135">
        <f t="shared" si="174"/>
        <v>91.195402894875158</v>
      </c>
    </row>
    <row r="336" spans="1:12" ht="79.5" customHeight="1">
      <c r="A336" s="20" t="s">
        <v>17</v>
      </c>
      <c r="B336" s="33" t="s">
        <v>120</v>
      </c>
      <c r="C336" s="32">
        <v>100</v>
      </c>
      <c r="D336" s="79">
        <v>3440</v>
      </c>
      <c r="E336" s="40"/>
      <c r="F336" s="26"/>
      <c r="G336" s="3"/>
      <c r="J336" s="136">
        <v>3339.99</v>
      </c>
      <c r="K336" s="134">
        <v>3008.7</v>
      </c>
      <c r="L336" s="135">
        <f t="shared" si="174"/>
        <v>90.081108027269536</v>
      </c>
    </row>
    <row r="337" spans="1:12" ht="25.5" customHeight="1">
      <c r="A337" s="20" t="s">
        <v>10</v>
      </c>
      <c r="B337" s="33" t="s">
        <v>120</v>
      </c>
      <c r="C337" s="32">
        <v>300</v>
      </c>
      <c r="D337" s="79">
        <v>802.68</v>
      </c>
      <c r="E337" s="40"/>
      <c r="F337" s="26"/>
      <c r="G337" s="3"/>
      <c r="J337" s="136">
        <v>902.68</v>
      </c>
      <c r="K337" s="134">
        <v>860.42</v>
      </c>
      <c r="L337" s="135">
        <f t="shared" si="174"/>
        <v>95.318385252802756</v>
      </c>
    </row>
    <row r="338" spans="1:12" ht="41.25" customHeight="1">
      <c r="A338" s="20" t="s">
        <v>379</v>
      </c>
      <c r="B338" s="115" t="s">
        <v>414</v>
      </c>
      <c r="C338" s="114" t="s">
        <v>7</v>
      </c>
      <c r="D338" s="79">
        <f>D339</f>
        <v>573.89</v>
      </c>
      <c r="E338" s="40"/>
      <c r="F338" s="26"/>
      <c r="G338" s="3"/>
      <c r="J338" s="79">
        <f t="shared" ref="J338:K338" si="176">J339</f>
        <v>573.89</v>
      </c>
      <c r="K338" s="79">
        <f t="shared" si="176"/>
        <v>504.34</v>
      </c>
      <c r="L338" s="135">
        <f t="shared" si="174"/>
        <v>87.880952795831959</v>
      </c>
    </row>
    <row r="339" spans="1:12" ht="40.5" customHeight="1">
      <c r="A339" s="20" t="s">
        <v>9</v>
      </c>
      <c r="B339" s="115" t="s">
        <v>414</v>
      </c>
      <c r="C339" s="114">
        <v>200</v>
      </c>
      <c r="D339" s="79">
        <v>573.89</v>
      </c>
      <c r="E339" s="40"/>
      <c r="F339" s="26"/>
      <c r="G339" s="3"/>
      <c r="J339" s="136">
        <v>573.89</v>
      </c>
      <c r="K339" s="134">
        <v>504.34</v>
      </c>
      <c r="L339" s="135">
        <f t="shared" si="174"/>
        <v>87.880952795831959</v>
      </c>
    </row>
    <row r="340" spans="1:12" ht="25.5" customHeight="1">
      <c r="A340" s="41" t="s">
        <v>198</v>
      </c>
      <c r="B340" s="42" t="s">
        <v>121</v>
      </c>
      <c r="C340" s="43" t="s">
        <v>7</v>
      </c>
      <c r="D340" s="78">
        <f>D341+D345+D347+D349+D353+D356</f>
        <v>423138.00999999995</v>
      </c>
      <c r="E340" s="40"/>
      <c r="F340" s="26"/>
      <c r="G340" s="3"/>
      <c r="J340" s="78">
        <f t="shared" ref="J340:K340" si="177">J341+J345+J347+J349+J353+J356</f>
        <v>436030.61999999994</v>
      </c>
      <c r="K340" s="78">
        <f t="shared" si="177"/>
        <v>299533.24999999994</v>
      </c>
      <c r="L340" s="137">
        <f t="shared" si="174"/>
        <v>68.695462259049606</v>
      </c>
    </row>
    <row r="341" spans="1:12" ht="40.5" customHeight="1">
      <c r="A341" s="20" t="s">
        <v>68</v>
      </c>
      <c r="B341" s="33" t="s">
        <v>122</v>
      </c>
      <c r="C341" s="32" t="s">
        <v>7</v>
      </c>
      <c r="D341" s="79">
        <f>D342+D343+D344</f>
        <v>158827.22</v>
      </c>
      <c r="E341" s="40"/>
      <c r="F341" s="26"/>
      <c r="G341" s="3"/>
      <c r="J341" s="79">
        <f t="shared" ref="J341:K341" si="178">J342+J343+J344</f>
        <v>171719.8</v>
      </c>
      <c r="K341" s="79">
        <f t="shared" si="178"/>
        <v>106668.52</v>
      </c>
      <c r="L341" s="135">
        <f t="shared" si="174"/>
        <v>62.117775585576041</v>
      </c>
    </row>
    <row r="342" spans="1:12" ht="76.5" customHeight="1">
      <c r="A342" s="20" t="s">
        <v>17</v>
      </c>
      <c r="B342" s="33" t="s">
        <v>122</v>
      </c>
      <c r="C342" s="32">
        <v>100</v>
      </c>
      <c r="D342" s="79">
        <v>81755.399999999994</v>
      </c>
      <c r="E342" s="40"/>
      <c r="F342" s="26"/>
      <c r="G342" s="3"/>
      <c r="J342" s="136">
        <v>84411.83</v>
      </c>
      <c r="K342" s="136">
        <v>54818.13</v>
      </c>
      <c r="L342" s="135">
        <f t="shared" si="174"/>
        <v>64.941288442627055</v>
      </c>
    </row>
    <row r="343" spans="1:12" ht="36.75" customHeight="1">
      <c r="A343" s="20" t="s">
        <v>9</v>
      </c>
      <c r="B343" s="33" t="s">
        <v>122</v>
      </c>
      <c r="C343" s="32">
        <v>200</v>
      </c>
      <c r="D343" s="79">
        <v>69508.69</v>
      </c>
      <c r="E343" s="40"/>
      <c r="F343" s="26"/>
      <c r="G343" s="3"/>
      <c r="J343" s="134">
        <v>79485.289999999994</v>
      </c>
      <c r="K343" s="136">
        <v>46161.26</v>
      </c>
      <c r="L343" s="135">
        <f t="shared" si="174"/>
        <v>58.075223730076353</v>
      </c>
    </row>
    <row r="344" spans="1:12" ht="25.5" customHeight="1">
      <c r="A344" s="20" t="s">
        <v>11</v>
      </c>
      <c r="B344" s="33" t="s">
        <v>122</v>
      </c>
      <c r="C344" s="32">
        <v>800</v>
      </c>
      <c r="D344" s="79">
        <v>7563.13</v>
      </c>
      <c r="E344" s="40"/>
      <c r="F344" s="26"/>
      <c r="G344" s="3"/>
      <c r="J344" s="136">
        <v>7822.68</v>
      </c>
      <c r="K344" s="136">
        <v>5689.13</v>
      </c>
      <c r="L344" s="135">
        <f t="shared" si="174"/>
        <v>72.726098983979909</v>
      </c>
    </row>
    <row r="345" spans="1:12" ht="50.25" customHeight="1">
      <c r="A345" s="70" t="s">
        <v>379</v>
      </c>
      <c r="B345" s="115" t="s">
        <v>372</v>
      </c>
      <c r="C345" s="97" t="s">
        <v>7</v>
      </c>
      <c r="D345" s="79">
        <f>D346</f>
        <v>8554.8700000000008</v>
      </c>
      <c r="E345" s="40"/>
      <c r="F345" s="26"/>
      <c r="G345" s="3"/>
      <c r="J345" s="79">
        <f t="shared" ref="J345:K345" si="179">J346</f>
        <v>8554.9</v>
      </c>
      <c r="K345" s="79">
        <f t="shared" si="179"/>
        <v>8089.94</v>
      </c>
      <c r="L345" s="135">
        <f t="shared" si="174"/>
        <v>94.564986148289293</v>
      </c>
    </row>
    <row r="346" spans="1:12" ht="39" customHeight="1">
      <c r="A346" s="93" t="s">
        <v>9</v>
      </c>
      <c r="B346" s="115" t="s">
        <v>372</v>
      </c>
      <c r="C346" s="97">
        <v>200</v>
      </c>
      <c r="D346" s="79">
        <v>8554.8700000000008</v>
      </c>
      <c r="E346" s="40"/>
      <c r="F346" s="26"/>
      <c r="G346" s="3"/>
      <c r="J346" s="134">
        <v>8554.9</v>
      </c>
      <c r="K346" s="134">
        <v>8089.94</v>
      </c>
      <c r="L346" s="135">
        <f t="shared" si="174"/>
        <v>94.564986148289293</v>
      </c>
    </row>
    <row r="347" spans="1:12" ht="38.25" customHeight="1">
      <c r="A347" s="65" t="s">
        <v>470</v>
      </c>
      <c r="B347" s="117" t="s">
        <v>469</v>
      </c>
      <c r="C347" s="116"/>
      <c r="D347" s="79">
        <f>D348</f>
        <v>6269.03</v>
      </c>
      <c r="E347" s="40"/>
      <c r="F347" s="26"/>
      <c r="G347" s="3"/>
      <c r="J347" s="79">
        <f t="shared" ref="J347:K347" si="180">J348</f>
        <v>6269.03</v>
      </c>
      <c r="K347" s="79">
        <f t="shared" si="180"/>
        <v>6237.68</v>
      </c>
      <c r="L347" s="135">
        <f t="shared" si="174"/>
        <v>99.499922635559258</v>
      </c>
    </row>
    <row r="348" spans="1:12" ht="40.5" customHeight="1">
      <c r="A348" s="93" t="s">
        <v>9</v>
      </c>
      <c r="B348" s="117" t="s">
        <v>469</v>
      </c>
      <c r="C348" s="116">
        <v>200</v>
      </c>
      <c r="D348" s="79">
        <v>6269.03</v>
      </c>
      <c r="E348" s="40"/>
      <c r="F348" s="26"/>
      <c r="G348" s="3"/>
      <c r="J348" s="136">
        <v>6269.03</v>
      </c>
      <c r="K348" s="134">
        <v>6237.68</v>
      </c>
      <c r="L348" s="135">
        <f t="shared" si="174"/>
        <v>99.499922635559258</v>
      </c>
    </row>
    <row r="349" spans="1:12" ht="214.5" customHeight="1">
      <c r="A349" s="54" t="s">
        <v>179</v>
      </c>
      <c r="B349" s="33" t="s">
        <v>153</v>
      </c>
      <c r="C349" s="32" t="s">
        <v>7</v>
      </c>
      <c r="D349" s="79">
        <f>D350+D351+D352</f>
        <v>233094.69999999998</v>
      </c>
      <c r="E349" s="40"/>
      <c r="F349" s="26"/>
      <c r="G349" s="3"/>
      <c r="J349" s="79">
        <f t="shared" ref="J349:K349" si="181">J350+J351+J352</f>
        <v>233094.69999999998</v>
      </c>
      <c r="K349" s="79">
        <f t="shared" si="181"/>
        <v>163985.96</v>
      </c>
      <c r="L349" s="135">
        <f t="shared" si="174"/>
        <v>70.351646777039548</v>
      </c>
    </row>
    <row r="350" spans="1:12" ht="75" customHeight="1">
      <c r="A350" s="20" t="s">
        <v>17</v>
      </c>
      <c r="B350" s="33" t="s">
        <v>153</v>
      </c>
      <c r="C350" s="32">
        <v>100</v>
      </c>
      <c r="D350" s="79">
        <v>223990.02</v>
      </c>
      <c r="E350" s="40"/>
      <c r="F350" s="26"/>
      <c r="G350" s="3"/>
      <c r="J350" s="136">
        <v>219796.02</v>
      </c>
      <c r="K350" s="136">
        <v>157860.56</v>
      </c>
      <c r="L350" s="135">
        <f t="shared" si="174"/>
        <v>71.821391488344517</v>
      </c>
    </row>
    <row r="351" spans="1:12" ht="36.75" customHeight="1">
      <c r="A351" s="20" t="s">
        <v>9</v>
      </c>
      <c r="B351" s="33" t="s">
        <v>153</v>
      </c>
      <c r="C351" s="32">
        <v>200</v>
      </c>
      <c r="D351" s="79">
        <v>2111.83</v>
      </c>
      <c r="E351" s="40"/>
      <c r="F351" s="26"/>
      <c r="G351" s="3"/>
      <c r="J351" s="136">
        <v>6305.83</v>
      </c>
      <c r="K351" s="136">
        <v>6125.4</v>
      </c>
      <c r="L351" s="135">
        <f t="shared" si="174"/>
        <v>97.138679602843709</v>
      </c>
    </row>
    <row r="352" spans="1:12" ht="25.5" customHeight="1">
      <c r="A352" s="20" t="s">
        <v>11</v>
      </c>
      <c r="B352" s="33" t="s">
        <v>153</v>
      </c>
      <c r="C352" s="32">
        <v>800</v>
      </c>
      <c r="D352" s="79">
        <v>6992.85</v>
      </c>
      <c r="E352" s="40"/>
      <c r="F352" s="26"/>
      <c r="G352" s="3"/>
      <c r="J352" s="136">
        <v>6992.85</v>
      </c>
      <c r="K352" s="134">
        <v>0</v>
      </c>
      <c r="L352" s="135">
        <f t="shared" si="174"/>
        <v>0</v>
      </c>
    </row>
    <row r="353" spans="1:12" ht="93.75" customHeight="1">
      <c r="A353" s="20" t="s">
        <v>27</v>
      </c>
      <c r="B353" s="33" t="s">
        <v>123</v>
      </c>
      <c r="C353" s="32" t="s">
        <v>7</v>
      </c>
      <c r="D353" s="79">
        <f>D354+D355</f>
        <v>9022.8799999999992</v>
      </c>
      <c r="E353" s="40"/>
      <c r="F353" s="26"/>
      <c r="G353" s="3"/>
      <c r="J353" s="79">
        <f t="shared" ref="J353:K353" si="182">J354+J355</f>
        <v>9022.8799999999992</v>
      </c>
      <c r="K353" s="79">
        <f t="shared" si="182"/>
        <v>7805.1</v>
      </c>
      <c r="L353" s="135">
        <f t="shared" si="174"/>
        <v>86.503422410582886</v>
      </c>
    </row>
    <row r="354" spans="1:12" ht="77.25" customHeight="1">
      <c r="A354" s="20" t="s">
        <v>17</v>
      </c>
      <c r="B354" s="33" t="s">
        <v>123</v>
      </c>
      <c r="C354" s="32">
        <v>100</v>
      </c>
      <c r="D354" s="79">
        <v>8101.2</v>
      </c>
      <c r="E354" s="40"/>
      <c r="F354" s="26"/>
      <c r="G354" s="3"/>
      <c r="J354" s="134">
        <v>7901.2</v>
      </c>
      <c r="K354" s="136">
        <v>6735.38</v>
      </c>
      <c r="L354" s="135">
        <f t="shared" si="174"/>
        <v>85.245026071989074</v>
      </c>
    </row>
    <row r="355" spans="1:12" ht="25.5" customHeight="1">
      <c r="A355" s="20" t="s">
        <v>10</v>
      </c>
      <c r="B355" s="33" t="s">
        <v>123</v>
      </c>
      <c r="C355" s="32">
        <v>300</v>
      </c>
      <c r="D355" s="79">
        <v>921.68</v>
      </c>
      <c r="E355" s="40"/>
      <c r="F355" s="26"/>
      <c r="G355" s="3"/>
      <c r="J355" s="136">
        <v>1121.68</v>
      </c>
      <c r="K355" s="136">
        <v>1069.72</v>
      </c>
      <c r="L355" s="135">
        <f t="shared" si="174"/>
        <v>95.367662791526996</v>
      </c>
    </row>
    <row r="356" spans="1:12" ht="51.75" customHeight="1">
      <c r="A356" s="70" t="s">
        <v>380</v>
      </c>
      <c r="B356" s="74" t="s">
        <v>371</v>
      </c>
      <c r="C356" s="32" t="s">
        <v>7</v>
      </c>
      <c r="D356" s="79">
        <f>D357</f>
        <v>7369.31</v>
      </c>
      <c r="E356" s="40"/>
      <c r="F356" s="26"/>
      <c r="G356" s="3"/>
      <c r="J356" s="79">
        <f t="shared" ref="J356:K356" si="183">J357</f>
        <v>7369.31</v>
      </c>
      <c r="K356" s="79">
        <f t="shared" si="183"/>
        <v>6746.05</v>
      </c>
      <c r="L356" s="135">
        <f t="shared" si="174"/>
        <v>91.542491766529025</v>
      </c>
    </row>
    <row r="357" spans="1:12" ht="39.75" customHeight="1">
      <c r="A357" s="70" t="s">
        <v>9</v>
      </c>
      <c r="B357" s="74" t="s">
        <v>371</v>
      </c>
      <c r="C357" s="32">
        <v>200</v>
      </c>
      <c r="D357" s="79">
        <v>7369.31</v>
      </c>
      <c r="E357" s="40"/>
      <c r="F357" s="26"/>
      <c r="G357" s="3"/>
      <c r="J357" s="136">
        <v>7369.31</v>
      </c>
      <c r="K357" s="134">
        <v>6746.05</v>
      </c>
      <c r="L357" s="135">
        <f t="shared" si="174"/>
        <v>91.542491766529025</v>
      </c>
    </row>
    <row r="358" spans="1:12" ht="39.75" customHeight="1">
      <c r="A358" s="70" t="s">
        <v>508</v>
      </c>
      <c r="B358" s="74" t="s">
        <v>509</v>
      </c>
      <c r="C358" s="116" t="s">
        <v>7</v>
      </c>
      <c r="D358" s="79">
        <f>D359+D362</f>
        <v>0</v>
      </c>
      <c r="E358" s="40"/>
      <c r="F358" s="26"/>
      <c r="G358" s="3"/>
      <c r="J358" s="79">
        <f>J359+J362</f>
        <v>1112.3</v>
      </c>
      <c r="K358" s="79">
        <f>K359+K362</f>
        <v>0</v>
      </c>
      <c r="L358" s="135">
        <f t="shared" si="174"/>
        <v>0</v>
      </c>
    </row>
    <row r="359" spans="1:12" ht="39.75" customHeight="1">
      <c r="A359" s="70" t="s">
        <v>508</v>
      </c>
      <c r="B359" s="74" t="s">
        <v>510</v>
      </c>
      <c r="C359" s="116" t="s">
        <v>7</v>
      </c>
      <c r="D359" s="79">
        <f>D360+D361</f>
        <v>0</v>
      </c>
      <c r="E359" s="40"/>
      <c r="F359" s="26"/>
      <c r="G359" s="3"/>
      <c r="J359" s="79">
        <f t="shared" ref="J359:K359" si="184">J360+J361</f>
        <v>1056.69</v>
      </c>
      <c r="K359" s="79">
        <f t="shared" si="184"/>
        <v>0</v>
      </c>
      <c r="L359" s="135">
        <f t="shared" si="174"/>
        <v>0</v>
      </c>
    </row>
    <row r="360" spans="1:12" ht="79.5" customHeight="1">
      <c r="A360" s="20" t="s">
        <v>17</v>
      </c>
      <c r="B360" s="74" t="s">
        <v>510</v>
      </c>
      <c r="C360" s="116">
        <v>100</v>
      </c>
      <c r="D360" s="79">
        <v>0</v>
      </c>
      <c r="E360" s="40"/>
      <c r="F360" s="26"/>
      <c r="G360" s="3"/>
      <c r="J360" s="136">
        <v>1022.28</v>
      </c>
      <c r="K360" s="134">
        <v>0</v>
      </c>
      <c r="L360" s="135">
        <f t="shared" si="174"/>
        <v>0</v>
      </c>
    </row>
    <row r="361" spans="1:12" ht="42.75" customHeight="1">
      <c r="A361" s="20" t="s">
        <v>9</v>
      </c>
      <c r="B361" s="74" t="s">
        <v>510</v>
      </c>
      <c r="C361" s="116">
        <v>200</v>
      </c>
      <c r="D361" s="79">
        <v>0</v>
      </c>
      <c r="E361" s="40"/>
      <c r="F361" s="26"/>
      <c r="G361" s="3"/>
      <c r="J361" s="136">
        <v>34.409999999999997</v>
      </c>
      <c r="K361" s="134">
        <v>0</v>
      </c>
      <c r="L361" s="135">
        <f t="shared" si="174"/>
        <v>0</v>
      </c>
    </row>
    <row r="362" spans="1:12" ht="42.75" customHeight="1">
      <c r="A362" s="70" t="s">
        <v>512</v>
      </c>
      <c r="B362" s="74" t="s">
        <v>511</v>
      </c>
      <c r="C362" s="116" t="s">
        <v>7</v>
      </c>
      <c r="D362" s="79">
        <f>D363</f>
        <v>0</v>
      </c>
      <c r="E362" s="40"/>
      <c r="F362" s="26"/>
      <c r="G362" s="3"/>
      <c r="J362" s="79">
        <f t="shared" ref="J362:K362" si="185">J363</f>
        <v>55.61</v>
      </c>
      <c r="K362" s="79">
        <f t="shared" si="185"/>
        <v>0</v>
      </c>
      <c r="L362" s="135">
        <f t="shared" si="174"/>
        <v>0</v>
      </c>
    </row>
    <row r="363" spans="1:12" ht="80.25" customHeight="1">
      <c r="A363" s="20" t="s">
        <v>17</v>
      </c>
      <c r="B363" s="74" t="s">
        <v>511</v>
      </c>
      <c r="C363" s="116">
        <v>100</v>
      </c>
      <c r="D363" s="79">
        <v>0</v>
      </c>
      <c r="E363" s="40"/>
      <c r="F363" s="26"/>
      <c r="G363" s="3"/>
      <c r="J363" s="136">
        <v>55.61</v>
      </c>
      <c r="K363" s="134">
        <v>0</v>
      </c>
      <c r="L363" s="135">
        <f t="shared" si="174"/>
        <v>0</v>
      </c>
    </row>
    <row r="364" spans="1:12" ht="41.25" customHeight="1">
      <c r="A364" s="70" t="s">
        <v>467</v>
      </c>
      <c r="B364" s="74" t="s">
        <v>468</v>
      </c>
      <c r="C364" s="116"/>
      <c r="D364" s="79">
        <f>D365</f>
        <v>2229.62</v>
      </c>
      <c r="E364" s="40"/>
      <c r="F364" s="26"/>
      <c r="G364" s="3"/>
      <c r="J364" s="79">
        <f t="shared" ref="J364:K365" si="186">J365</f>
        <v>2229.62</v>
      </c>
      <c r="K364" s="79">
        <f t="shared" si="186"/>
        <v>2229.62</v>
      </c>
      <c r="L364" s="135">
        <f t="shared" si="174"/>
        <v>100</v>
      </c>
    </row>
    <row r="365" spans="1:12" ht="55.5" customHeight="1">
      <c r="A365" s="70" t="s">
        <v>381</v>
      </c>
      <c r="B365" s="74" t="s">
        <v>468</v>
      </c>
      <c r="C365" s="32" t="s">
        <v>7</v>
      </c>
      <c r="D365" s="79">
        <f>D366</f>
        <v>2229.62</v>
      </c>
      <c r="E365" s="40"/>
      <c r="F365" s="26"/>
      <c r="G365" s="3"/>
      <c r="J365" s="79">
        <f t="shared" si="186"/>
        <v>2229.62</v>
      </c>
      <c r="K365" s="79">
        <f t="shared" si="186"/>
        <v>2229.62</v>
      </c>
      <c r="L365" s="135">
        <f t="shared" si="174"/>
        <v>100</v>
      </c>
    </row>
    <row r="366" spans="1:12" ht="36" customHeight="1">
      <c r="A366" s="70" t="s">
        <v>9</v>
      </c>
      <c r="B366" s="74" t="s">
        <v>468</v>
      </c>
      <c r="C366" s="32">
        <v>200</v>
      </c>
      <c r="D366" s="79">
        <v>2229.62</v>
      </c>
      <c r="E366" s="40"/>
      <c r="F366" s="26"/>
      <c r="G366" s="3"/>
      <c r="J366" s="136">
        <v>2229.62</v>
      </c>
      <c r="K366" s="134">
        <v>2229.62</v>
      </c>
      <c r="L366" s="135">
        <f t="shared" si="174"/>
        <v>100</v>
      </c>
    </row>
    <row r="367" spans="1:12" ht="39.75" customHeight="1">
      <c r="A367" s="41" t="s">
        <v>387</v>
      </c>
      <c r="B367" s="42" t="s">
        <v>124</v>
      </c>
      <c r="C367" s="43" t="s">
        <v>7</v>
      </c>
      <c r="D367" s="78">
        <f>D368+D372+D374</f>
        <v>37887.379999999997</v>
      </c>
      <c r="E367" s="40"/>
      <c r="F367" s="26"/>
      <c r="G367" s="3"/>
      <c r="J367" s="78">
        <f t="shared" ref="J367:K367" si="187">J368+J372+J374</f>
        <v>38674.590000000004</v>
      </c>
      <c r="K367" s="78">
        <f t="shared" si="187"/>
        <v>24050.959999999999</v>
      </c>
      <c r="L367" s="137">
        <f t="shared" si="174"/>
        <v>62.188015438560548</v>
      </c>
    </row>
    <row r="368" spans="1:12" ht="39.75" customHeight="1">
      <c r="A368" s="20" t="s">
        <v>109</v>
      </c>
      <c r="B368" s="33" t="s">
        <v>125</v>
      </c>
      <c r="C368" s="32" t="s">
        <v>7</v>
      </c>
      <c r="D368" s="79">
        <f>D369+D370+D371</f>
        <v>37780.769999999997</v>
      </c>
      <c r="E368" s="40"/>
      <c r="F368" s="26"/>
      <c r="G368" s="3"/>
      <c r="J368" s="79">
        <f t="shared" ref="J368:K368" si="188">J369+J370+J371</f>
        <v>38508.01</v>
      </c>
      <c r="K368" s="79">
        <f t="shared" si="188"/>
        <v>23901.96</v>
      </c>
      <c r="L368" s="135">
        <f t="shared" si="174"/>
        <v>62.070099181962405</v>
      </c>
    </row>
    <row r="369" spans="1:12" ht="81" customHeight="1">
      <c r="A369" s="20" t="s">
        <v>17</v>
      </c>
      <c r="B369" s="33" t="s">
        <v>125</v>
      </c>
      <c r="C369" s="32">
        <v>100</v>
      </c>
      <c r="D369" s="79">
        <v>33781.279999999999</v>
      </c>
      <c r="E369" s="40"/>
      <c r="F369" s="26"/>
      <c r="G369" s="3"/>
      <c r="J369" s="134">
        <v>33019.31</v>
      </c>
      <c r="K369" s="136">
        <v>20853.87</v>
      </c>
      <c r="L369" s="135">
        <f t="shared" si="174"/>
        <v>63.156589280636091</v>
      </c>
    </row>
    <row r="370" spans="1:12" ht="36" customHeight="1">
      <c r="A370" s="20" t="s">
        <v>9</v>
      </c>
      <c r="B370" s="33" t="s">
        <v>125</v>
      </c>
      <c r="C370" s="32">
        <v>200</v>
      </c>
      <c r="D370" s="79">
        <v>3771.32</v>
      </c>
      <c r="E370" s="40"/>
      <c r="F370" s="26"/>
      <c r="G370" s="3"/>
      <c r="J370" s="136">
        <v>5247.83</v>
      </c>
      <c r="K370" s="136">
        <v>2885.51</v>
      </c>
      <c r="L370" s="135">
        <f t="shared" si="174"/>
        <v>54.984822297978411</v>
      </c>
    </row>
    <row r="371" spans="1:12" ht="25.5" customHeight="1">
      <c r="A371" s="20" t="s">
        <v>11</v>
      </c>
      <c r="B371" s="33" t="s">
        <v>125</v>
      </c>
      <c r="C371" s="32">
        <v>800</v>
      </c>
      <c r="D371" s="79">
        <v>228.17</v>
      </c>
      <c r="E371" s="40"/>
      <c r="F371" s="26"/>
      <c r="G371" s="3"/>
      <c r="J371" s="136">
        <v>240.87</v>
      </c>
      <c r="K371" s="136">
        <v>162.58000000000001</v>
      </c>
      <c r="L371" s="135">
        <f t="shared" si="174"/>
        <v>67.496990077635246</v>
      </c>
    </row>
    <row r="372" spans="1:12" ht="42" customHeight="1">
      <c r="A372" s="20" t="s">
        <v>379</v>
      </c>
      <c r="B372" s="74" t="s">
        <v>399</v>
      </c>
      <c r="C372" s="99" t="s">
        <v>7</v>
      </c>
      <c r="D372" s="79">
        <f>D373</f>
        <v>106.61</v>
      </c>
      <c r="E372" s="40"/>
      <c r="F372" s="26"/>
      <c r="G372" s="3"/>
      <c r="J372" s="79">
        <f t="shared" ref="J372:K372" si="189">J373</f>
        <v>106.58</v>
      </c>
      <c r="K372" s="79">
        <f t="shared" si="189"/>
        <v>105.54</v>
      </c>
      <c r="L372" s="135">
        <f t="shared" si="174"/>
        <v>99.024207168324267</v>
      </c>
    </row>
    <row r="373" spans="1:12" ht="40.5" customHeight="1">
      <c r="A373" s="20" t="s">
        <v>9</v>
      </c>
      <c r="B373" s="74" t="s">
        <v>399</v>
      </c>
      <c r="C373" s="99">
        <v>200</v>
      </c>
      <c r="D373" s="79">
        <v>106.61</v>
      </c>
      <c r="E373" s="40"/>
      <c r="F373" s="26"/>
      <c r="G373" s="3"/>
      <c r="J373" s="136">
        <v>106.58</v>
      </c>
      <c r="K373" s="134">
        <v>105.54</v>
      </c>
      <c r="L373" s="135">
        <f t="shared" si="174"/>
        <v>99.024207168324267</v>
      </c>
    </row>
    <row r="374" spans="1:12" ht="96.75" customHeight="1">
      <c r="A374" s="20" t="s">
        <v>27</v>
      </c>
      <c r="B374" s="117" t="s">
        <v>534</v>
      </c>
      <c r="C374" s="116" t="s">
        <v>7</v>
      </c>
      <c r="D374" s="79">
        <f>D375</f>
        <v>0</v>
      </c>
      <c r="E374" s="40"/>
      <c r="F374" s="26"/>
      <c r="G374" s="3"/>
      <c r="J374" s="79">
        <f t="shared" ref="J374:K374" si="190">J375</f>
        <v>60</v>
      </c>
      <c r="K374" s="79">
        <f t="shared" si="190"/>
        <v>43.46</v>
      </c>
      <c r="L374" s="135">
        <f t="shared" si="174"/>
        <v>72.433333333333337</v>
      </c>
    </row>
    <row r="375" spans="1:12" ht="80.25" customHeight="1">
      <c r="A375" s="20" t="s">
        <v>17</v>
      </c>
      <c r="B375" s="117" t="s">
        <v>534</v>
      </c>
      <c r="C375" s="116">
        <v>100</v>
      </c>
      <c r="D375" s="79">
        <v>0</v>
      </c>
      <c r="E375" s="40"/>
      <c r="F375" s="26"/>
      <c r="G375" s="3"/>
      <c r="J375" s="134">
        <v>60</v>
      </c>
      <c r="K375" s="134">
        <v>43.46</v>
      </c>
      <c r="L375" s="135">
        <f t="shared" si="174"/>
        <v>72.433333333333337</v>
      </c>
    </row>
    <row r="376" spans="1:12" ht="44.25" customHeight="1">
      <c r="A376" s="41" t="s">
        <v>199</v>
      </c>
      <c r="B376" s="42" t="s">
        <v>126</v>
      </c>
      <c r="C376" s="43" t="s">
        <v>7</v>
      </c>
      <c r="D376" s="78">
        <f>D379+D377</f>
        <v>2320.33</v>
      </c>
      <c r="E376" s="40"/>
      <c r="F376" s="26"/>
      <c r="G376" s="3"/>
      <c r="J376" s="78">
        <f t="shared" ref="J376:K376" si="191">J379+J377</f>
        <v>2247.2199999999998</v>
      </c>
      <c r="K376" s="78">
        <f t="shared" si="191"/>
        <v>1256.6399999999999</v>
      </c>
      <c r="L376" s="137">
        <f t="shared" si="174"/>
        <v>55.919758635113602</v>
      </c>
    </row>
    <row r="377" spans="1:12" ht="25.5" customHeight="1">
      <c r="A377" s="20" t="s">
        <v>110</v>
      </c>
      <c r="B377" s="33" t="s">
        <v>127</v>
      </c>
      <c r="C377" s="43" t="s">
        <v>7</v>
      </c>
      <c r="D377" s="79">
        <f>D378</f>
        <v>160</v>
      </c>
      <c r="E377" s="40"/>
      <c r="F377" s="26"/>
      <c r="G377" s="3"/>
      <c r="J377" s="79">
        <f t="shared" ref="J377:K377" si="192">J378</f>
        <v>160</v>
      </c>
      <c r="K377" s="79">
        <f t="shared" si="192"/>
        <v>56.3</v>
      </c>
      <c r="L377" s="135">
        <f t="shared" si="174"/>
        <v>35.1875</v>
      </c>
    </row>
    <row r="378" spans="1:12" ht="41.25" customHeight="1">
      <c r="A378" s="20" t="s">
        <v>9</v>
      </c>
      <c r="B378" s="33" t="s">
        <v>127</v>
      </c>
      <c r="C378" s="32">
        <v>200</v>
      </c>
      <c r="D378" s="79">
        <v>160</v>
      </c>
      <c r="E378" s="40"/>
      <c r="F378" s="26"/>
      <c r="G378" s="3"/>
      <c r="J378" s="134">
        <v>160</v>
      </c>
      <c r="K378" s="134">
        <v>56.3</v>
      </c>
      <c r="L378" s="135">
        <f t="shared" si="174"/>
        <v>35.1875</v>
      </c>
    </row>
    <row r="379" spans="1:12" ht="44.25" customHeight="1">
      <c r="A379" s="20" t="s">
        <v>68</v>
      </c>
      <c r="B379" s="33" t="s">
        <v>128</v>
      </c>
      <c r="C379" s="43" t="s">
        <v>7</v>
      </c>
      <c r="D379" s="79">
        <f>D380+D381+D382</f>
        <v>2160.33</v>
      </c>
      <c r="E379" s="40"/>
      <c r="F379" s="26"/>
      <c r="G379" s="3"/>
      <c r="J379" s="79">
        <f t="shared" ref="J379:K379" si="193">J380+J381+J382</f>
        <v>2087.2199999999998</v>
      </c>
      <c r="K379" s="79">
        <f t="shared" si="193"/>
        <v>1200.3399999999999</v>
      </c>
      <c r="L379" s="135">
        <f t="shared" si="174"/>
        <v>57.509031151483789</v>
      </c>
    </row>
    <row r="380" spans="1:12" ht="78" customHeight="1">
      <c r="A380" s="20" t="s">
        <v>17</v>
      </c>
      <c r="B380" s="33" t="s">
        <v>128</v>
      </c>
      <c r="C380" s="32">
        <v>100</v>
      </c>
      <c r="D380" s="79">
        <v>1616.67</v>
      </c>
      <c r="E380" s="40"/>
      <c r="F380" s="26"/>
      <c r="G380" s="3"/>
      <c r="J380" s="136">
        <v>1616.67</v>
      </c>
      <c r="K380" s="136">
        <v>996.95</v>
      </c>
      <c r="L380" s="135">
        <f t="shared" si="174"/>
        <v>61.666883161065641</v>
      </c>
    </row>
    <row r="381" spans="1:12" ht="40.5" customHeight="1">
      <c r="A381" s="20" t="s">
        <v>9</v>
      </c>
      <c r="B381" s="33" t="s">
        <v>128</v>
      </c>
      <c r="C381" s="32">
        <v>200</v>
      </c>
      <c r="D381" s="79">
        <v>541.55999999999995</v>
      </c>
      <c r="E381" s="40"/>
      <c r="F381" s="26"/>
      <c r="G381" s="3"/>
      <c r="J381" s="136">
        <v>467.89</v>
      </c>
      <c r="K381" s="136">
        <v>201.84</v>
      </c>
      <c r="L381" s="135">
        <f t="shared" si="174"/>
        <v>43.138344482677553</v>
      </c>
    </row>
    <row r="382" spans="1:12" ht="25.5" customHeight="1">
      <c r="A382" s="20" t="s">
        <v>11</v>
      </c>
      <c r="B382" s="33" t="s">
        <v>128</v>
      </c>
      <c r="C382" s="32">
        <v>800</v>
      </c>
      <c r="D382" s="79">
        <v>2.1</v>
      </c>
      <c r="E382" s="40"/>
      <c r="F382" s="26"/>
      <c r="G382" s="3"/>
      <c r="J382" s="136">
        <v>2.66</v>
      </c>
      <c r="K382" s="136">
        <v>1.55</v>
      </c>
      <c r="L382" s="135">
        <f t="shared" si="174"/>
        <v>58.270676691729321</v>
      </c>
    </row>
    <row r="383" spans="1:12" ht="39" customHeight="1">
      <c r="A383" s="41" t="s">
        <v>270</v>
      </c>
      <c r="B383" s="42" t="s">
        <v>129</v>
      </c>
      <c r="C383" s="43" t="s">
        <v>7</v>
      </c>
      <c r="D383" s="78">
        <f>D384</f>
        <v>1884.8100000000002</v>
      </c>
      <c r="E383" s="40"/>
      <c r="F383" s="26"/>
      <c r="G383" s="3"/>
      <c r="J383" s="78">
        <f t="shared" ref="J383:K383" si="194">J384</f>
        <v>4740.32</v>
      </c>
      <c r="K383" s="78">
        <f t="shared" si="194"/>
        <v>3623.2000000000003</v>
      </c>
      <c r="L383" s="137">
        <f t="shared" si="174"/>
        <v>76.433658487190741</v>
      </c>
    </row>
    <row r="384" spans="1:12" ht="41.25" customHeight="1">
      <c r="A384" s="20" t="s">
        <v>68</v>
      </c>
      <c r="B384" s="33" t="s">
        <v>130</v>
      </c>
      <c r="C384" s="43" t="s">
        <v>7</v>
      </c>
      <c r="D384" s="79">
        <f>D385+D386+D387</f>
        <v>1884.8100000000002</v>
      </c>
      <c r="E384" s="40"/>
      <c r="F384" s="26"/>
      <c r="G384" s="3"/>
      <c r="J384" s="79">
        <f t="shared" ref="J384:K384" si="195">J385+J386+J387</f>
        <v>4740.32</v>
      </c>
      <c r="K384" s="79">
        <f t="shared" si="195"/>
        <v>3623.2000000000003</v>
      </c>
      <c r="L384" s="135">
        <f t="shared" si="174"/>
        <v>76.433658487190741</v>
      </c>
    </row>
    <row r="385" spans="1:12" ht="75.75" customHeight="1">
      <c r="A385" s="20" t="s">
        <v>17</v>
      </c>
      <c r="B385" s="33" t="s">
        <v>130</v>
      </c>
      <c r="C385" s="32">
        <v>100</v>
      </c>
      <c r="D385" s="79">
        <v>1096.3800000000001</v>
      </c>
      <c r="E385" s="40"/>
      <c r="F385" s="26"/>
      <c r="G385" s="3"/>
      <c r="J385" s="136">
        <v>2065.9499999999998</v>
      </c>
      <c r="K385" s="136">
        <v>1638.93</v>
      </c>
      <c r="L385" s="135">
        <f t="shared" si="174"/>
        <v>79.330574312059838</v>
      </c>
    </row>
    <row r="386" spans="1:12" ht="42.75" customHeight="1">
      <c r="A386" s="20" t="s">
        <v>9</v>
      </c>
      <c r="B386" s="33" t="s">
        <v>130</v>
      </c>
      <c r="C386" s="32">
        <v>200</v>
      </c>
      <c r="D386" s="79">
        <v>692.52</v>
      </c>
      <c r="E386" s="40"/>
      <c r="F386" s="26"/>
      <c r="G386" s="3"/>
      <c r="J386" s="136">
        <v>2627.11</v>
      </c>
      <c r="K386" s="136">
        <v>1947.01</v>
      </c>
      <c r="L386" s="135">
        <f t="shared" si="174"/>
        <v>74.112237401555319</v>
      </c>
    </row>
    <row r="387" spans="1:12" ht="30.75" customHeight="1">
      <c r="A387" s="20" t="s">
        <v>11</v>
      </c>
      <c r="B387" s="33" t="s">
        <v>130</v>
      </c>
      <c r="C387" s="32">
        <v>800</v>
      </c>
      <c r="D387" s="79">
        <v>95.91</v>
      </c>
      <c r="E387" s="40"/>
      <c r="F387" s="26"/>
      <c r="G387" s="3"/>
      <c r="J387" s="136">
        <v>47.26</v>
      </c>
      <c r="K387" s="136">
        <v>37.26</v>
      </c>
      <c r="L387" s="135">
        <f t="shared" si="174"/>
        <v>78.840457046127796</v>
      </c>
    </row>
    <row r="388" spans="1:12" ht="39.75" customHeight="1">
      <c r="A388" s="41" t="s">
        <v>200</v>
      </c>
      <c r="B388" s="42" t="s">
        <v>131</v>
      </c>
      <c r="C388" s="43" t="s">
        <v>7</v>
      </c>
      <c r="D388" s="78">
        <f>D389+D392</f>
        <v>5329</v>
      </c>
      <c r="E388" s="40"/>
      <c r="F388" s="26"/>
      <c r="G388" s="3"/>
      <c r="J388" s="78">
        <f t="shared" ref="J388:K388" si="196">J389+J392</f>
        <v>5749.9000000000005</v>
      </c>
      <c r="K388" s="78">
        <f t="shared" si="196"/>
        <v>5639.09</v>
      </c>
      <c r="L388" s="137">
        <f t="shared" si="174"/>
        <v>98.072836049322589</v>
      </c>
    </row>
    <row r="389" spans="1:12" ht="39.75" customHeight="1">
      <c r="A389" s="20" t="s">
        <v>466</v>
      </c>
      <c r="B389" s="33" t="s">
        <v>132</v>
      </c>
      <c r="C389" s="43" t="s">
        <v>7</v>
      </c>
      <c r="D389" s="79">
        <f>D391+D390</f>
        <v>624</v>
      </c>
      <c r="E389" s="40"/>
      <c r="F389" s="26"/>
      <c r="G389" s="3"/>
      <c r="J389" s="79">
        <f t="shared" ref="J389:K389" si="197">J391+J390</f>
        <v>630.54</v>
      </c>
      <c r="K389" s="79">
        <f t="shared" si="197"/>
        <v>609.01</v>
      </c>
      <c r="L389" s="135">
        <f t="shared" si="174"/>
        <v>96.585466425603457</v>
      </c>
    </row>
    <row r="390" spans="1:12" ht="73.5" customHeight="1">
      <c r="A390" s="20" t="s">
        <v>17</v>
      </c>
      <c r="B390" s="33" t="s">
        <v>132</v>
      </c>
      <c r="C390" s="32">
        <v>100</v>
      </c>
      <c r="D390" s="79">
        <v>0</v>
      </c>
      <c r="E390" s="40"/>
      <c r="F390" s="26"/>
      <c r="G390" s="3"/>
      <c r="J390" s="134">
        <v>11.43</v>
      </c>
      <c r="K390" s="134">
        <v>0</v>
      </c>
      <c r="L390" s="135">
        <v>0</v>
      </c>
    </row>
    <row r="391" spans="1:12" ht="41.25" customHeight="1">
      <c r="A391" s="20" t="s">
        <v>9</v>
      </c>
      <c r="B391" s="33" t="s">
        <v>132</v>
      </c>
      <c r="C391" s="32">
        <v>200</v>
      </c>
      <c r="D391" s="79">
        <v>624</v>
      </c>
      <c r="E391" s="40"/>
      <c r="F391" s="26"/>
      <c r="G391" s="3"/>
      <c r="J391" s="136">
        <v>619.11</v>
      </c>
      <c r="K391" s="134">
        <v>609.01</v>
      </c>
      <c r="L391" s="135">
        <f t="shared" si="174"/>
        <v>98.368625930771586</v>
      </c>
    </row>
    <row r="392" spans="1:12" ht="39.75" customHeight="1">
      <c r="A392" s="35" t="s">
        <v>151</v>
      </c>
      <c r="B392" s="33" t="s">
        <v>133</v>
      </c>
      <c r="C392" s="43" t="s">
        <v>7</v>
      </c>
      <c r="D392" s="79">
        <f>D394+D395+D393</f>
        <v>4705</v>
      </c>
      <c r="E392" s="40"/>
      <c r="F392" s="26"/>
      <c r="G392" s="3"/>
      <c r="J392" s="79">
        <f t="shared" ref="J392:K392" si="198">J394+J395+J393</f>
        <v>5119.3600000000006</v>
      </c>
      <c r="K392" s="79">
        <f t="shared" si="198"/>
        <v>5030.08</v>
      </c>
      <c r="L392" s="135">
        <f t="shared" si="174"/>
        <v>98.256032004000488</v>
      </c>
    </row>
    <row r="393" spans="1:12" ht="76.5" customHeight="1">
      <c r="A393" s="20" t="s">
        <v>17</v>
      </c>
      <c r="B393" s="115" t="s">
        <v>133</v>
      </c>
      <c r="C393" s="114">
        <v>100</v>
      </c>
      <c r="D393" s="79">
        <v>54.3</v>
      </c>
      <c r="E393" s="40"/>
      <c r="F393" s="26"/>
      <c r="G393" s="3"/>
      <c r="J393" s="134">
        <v>54.3</v>
      </c>
      <c r="K393" s="134">
        <v>0</v>
      </c>
      <c r="L393" s="135">
        <f t="shared" si="174"/>
        <v>0</v>
      </c>
    </row>
    <row r="394" spans="1:12" ht="40.5" customHeight="1">
      <c r="A394" s="20" t="s">
        <v>9</v>
      </c>
      <c r="B394" s="33" t="s">
        <v>133</v>
      </c>
      <c r="C394" s="32">
        <v>200</v>
      </c>
      <c r="D394" s="79">
        <v>3786.7</v>
      </c>
      <c r="E394" s="40"/>
      <c r="F394" s="26"/>
      <c r="G394" s="3"/>
      <c r="J394" s="136">
        <v>4058.46</v>
      </c>
      <c r="K394" s="134">
        <v>4023.48</v>
      </c>
      <c r="L394" s="135">
        <f t="shared" si="174"/>
        <v>99.138096716488519</v>
      </c>
    </row>
    <row r="395" spans="1:12" ht="24.75" customHeight="1">
      <c r="A395" s="35" t="s">
        <v>10</v>
      </c>
      <c r="B395" s="33" t="s">
        <v>133</v>
      </c>
      <c r="C395" s="32">
        <v>300</v>
      </c>
      <c r="D395" s="79">
        <v>864</v>
      </c>
      <c r="E395" s="40"/>
      <c r="F395" s="26"/>
      <c r="G395" s="3"/>
      <c r="J395" s="134">
        <v>1006.6</v>
      </c>
      <c r="K395" s="134">
        <v>1006.6</v>
      </c>
      <c r="L395" s="135">
        <f t="shared" si="174"/>
        <v>100</v>
      </c>
    </row>
    <row r="396" spans="1:12" ht="60" customHeight="1">
      <c r="A396" s="35" t="s">
        <v>44</v>
      </c>
      <c r="B396" s="33" t="s">
        <v>133</v>
      </c>
      <c r="C396" s="32">
        <v>600</v>
      </c>
      <c r="D396" s="79">
        <v>0</v>
      </c>
      <c r="E396" s="40"/>
      <c r="F396" s="26"/>
      <c r="G396" s="3"/>
      <c r="J396" s="134">
        <v>0</v>
      </c>
      <c r="K396" s="134">
        <v>0</v>
      </c>
      <c r="L396" s="135">
        <v>0</v>
      </c>
    </row>
    <row r="397" spans="1:12" ht="58.5" customHeight="1">
      <c r="A397" s="41" t="s">
        <v>201</v>
      </c>
      <c r="B397" s="42" t="s">
        <v>134</v>
      </c>
      <c r="C397" s="43" t="s">
        <v>7</v>
      </c>
      <c r="D397" s="78">
        <f>D398+D402+D404</f>
        <v>16306.519999999999</v>
      </c>
      <c r="E397" s="40"/>
      <c r="F397" s="26"/>
      <c r="G397" s="3"/>
      <c r="J397" s="78">
        <f t="shared" ref="J397:K397" si="199">J398+J402+J404</f>
        <v>17337.57</v>
      </c>
      <c r="K397" s="78">
        <f t="shared" si="199"/>
        <v>11947.57</v>
      </c>
      <c r="L397" s="137">
        <f t="shared" ref="L397:L400" si="200">K397/J397*100</f>
        <v>68.911444914137334</v>
      </c>
    </row>
    <row r="398" spans="1:12" ht="39.75" customHeight="1">
      <c r="A398" s="20" t="s">
        <v>15</v>
      </c>
      <c r="B398" s="33" t="s">
        <v>135</v>
      </c>
      <c r="C398" s="32" t="s">
        <v>7</v>
      </c>
      <c r="D398" s="79">
        <f>D399+D400+D401</f>
        <v>483.50000000000006</v>
      </c>
      <c r="E398" s="40"/>
      <c r="F398" s="26"/>
      <c r="G398" s="3"/>
      <c r="J398" s="79">
        <f t="shared" ref="J398:K398" si="201">J399+J400+J401</f>
        <v>592.1</v>
      </c>
      <c r="K398" s="79">
        <f t="shared" si="201"/>
        <v>373.76000000000005</v>
      </c>
      <c r="L398" s="135">
        <f t="shared" si="200"/>
        <v>63.124472217530823</v>
      </c>
    </row>
    <row r="399" spans="1:12" ht="82.5" customHeight="1">
      <c r="A399" s="20" t="s">
        <v>17</v>
      </c>
      <c r="B399" s="33" t="s">
        <v>135</v>
      </c>
      <c r="C399" s="32">
        <v>100</v>
      </c>
      <c r="D399" s="79">
        <v>127.42</v>
      </c>
      <c r="E399" s="40"/>
      <c r="F399" s="26"/>
      <c r="G399" s="3"/>
      <c r="J399" s="136">
        <v>127.42</v>
      </c>
      <c r="K399" s="134">
        <v>127.42</v>
      </c>
      <c r="L399" s="135">
        <f t="shared" si="200"/>
        <v>100</v>
      </c>
    </row>
    <row r="400" spans="1:12" ht="43.5" customHeight="1">
      <c r="A400" s="20" t="s">
        <v>9</v>
      </c>
      <c r="B400" s="33" t="s">
        <v>135</v>
      </c>
      <c r="C400" s="32">
        <v>200</v>
      </c>
      <c r="D400" s="79">
        <v>352.23</v>
      </c>
      <c r="E400" s="40"/>
      <c r="F400" s="26"/>
      <c r="G400" s="3"/>
      <c r="J400" s="136">
        <v>460.83</v>
      </c>
      <c r="K400" s="136">
        <v>243.74</v>
      </c>
      <c r="L400" s="135">
        <f t="shared" si="200"/>
        <v>52.891521819326002</v>
      </c>
    </row>
    <row r="401" spans="1:12" ht="25.5" customHeight="1">
      <c r="A401" s="20" t="s">
        <v>11</v>
      </c>
      <c r="B401" s="33" t="s">
        <v>135</v>
      </c>
      <c r="C401" s="32">
        <v>800</v>
      </c>
      <c r="D401" s="79">
        <v>3.85</v>
      </c>
      <c r="E401" s="40"/>
      <c r="F401" s="26"/>
      <c r="G401" s="3"/>
      <c r="J401" s="136">
        <v>3.85</v>
      </c>
      <c r="K401" s="134">
        <v>2.6</v>
      </c>
      <c r="L401" s="135">
        <f>K401/J401*100</f>
        <v>67.532467532467535</v>
      </c>
    </row>
    <row r="402" spans="1:12" ht="83.25" customHeight="1">
      <c r="A402" s="20" t="s">
        <v>17</v>
      </c>
      <c r="B402" s="33" t="s">
        <v>136</v>
      </c>
      <c r="C402" s="32" t="s">
        <v>7</v>
      </c>
      <c r="D402" s="79">
        <f>D403</f>
        <v>4119.8500000000004</v>
      </c>
      <c r="E402" s="40"/>
      <c r="F402" s="26"/>
      <c r="G402" s="3"/>
      <c r="J402" s="79">
        <f t="shared" ref="J402:K402" si="202">J403</f>
        <v>4483.37</v>
      </c>
      <c r="K402" s="79">
        <f t="shared" si="202"/>
        <v>3207.06</v>
      </c>
      <c r="L402" s="135">
        <f t="shared" ref="L402:L407" si="203">K402/J402*100</f>
        <v>71.532351780022623</v>
      </c>
    </row>
    <row r="403" spans="1:12" ht="39.75" customHeight="1">
      <c r="A403" s="20" t="s">
        <v>25</v>
      </c>
      <c r="B403" s="33" t="s">
        <v>136</v>
      </c>
      <c r="C403" s="32">
        <v>100</v>
      </c>
      <c r="D403" s="79">
        <v>4119.8500000000004</v>
      </c>
      <c r="E403" s="40"/>
      <c r="F403" s="26"/>
      <c r="G403" s="3"/>
      <c r="J403" s="136">
        <v>4483.37</v>
      </c>
      <c r="K403" s="136">
        <v>3207.06</v>
      </c>
      <c r="L403" s="135">
        <f t="shared" si="203"/>
        <v>71.532351780022623</v>
      </c>
    </row>
    <row r="404" spans="1:12" ht="39.75" customHeight="1">
      <c r="A404" s="20" t="s">
        <v>68</v>
      </c>
      <c r="B404" s="33" t="s">
        <v>137</v>
      </c>
      <c r="C404" s="32" t="s">
        <v>7</v>
      </c>
      <c r="D404" s="79">
        <f>D405+D406+D407</f>
        <v>11703.169999999998</v>
      </c>
      <c r="E404" s="40"/>
      <c r="F404" s="26"/>
      <c r="G404" s="3"/>
      <c r="J404" s="79">
        <f t="shared" ref="J404:K404" si="204">J405+J406+J407</f>
        <v>12262.099999999999</v>
      </c>
      <c r="K404" s="79">
        <f t="shared" si="204"/>
        <v>8366.75</v>
      </c>
      <c r="L404" s="135">
        <f t="shared" si="203"/>
        <v>68.232602898361634</v>
      </c>
    </row>
    <row r="405" spans="1:12" ht="87" customHeight="1">
      <c r="A405" s="20" t="s">
        <v>17</v>
      </c>
      <c r="B405" s="33" t="s">
        <v>137</v>
      </c>
      <c r="C405" s="32">
        <v>100</v>
      </c>
      <c r="D405" s="79">
        <v>9877.49</v>
      </c>
      <c r="E405" s="40"/>
      <c r="F405" s="26"/>
      <c r="G405" s="3"/>
      <c r="J405" s="136">
        <v>9952.9599999999991</v>
      </c>
      <c r="K405" s="134">
        <v>6974.3</v>
      </c>
      <c r="L405" s="135">
        <f t="shared" si="203"/>
        <v>70.072621612063159</v>
      </c>
    </row>
    <row r="406" spans="1:12" ht="42" customHeight="1">
      <c r="A406" s="20" t="s">
        <v>9</v>
      </c>
      <c r="B406" s="33" t="s">
        <v>137</v>
      </c>
      <c r="C406" s="32">
        <v>200</v>
      </c>
      <c r="D406" s="79">
        <v>1813.05</v>
      </c>
      <c r="E406" s="40"/>
      <c r="F406" s="26"/>
      <c r="G406" s="3"/>
      <c r="J406" s="136">
        <v>2287.5100000000002</v>
      </c>
      <c r="K406" s="136">
        <v>1377.01</v>
      </c>
      <c r="L406" s="135">
        <f t="shared" si="203"/>
        <v>60.196895314118834</v>
      </c>
    </row>
    <row r="407" spans="1:12" ht="24" customHeight="1">
      <c r="A407" s="20" t="s">
        <v>11</v>
      </c>
      <c r="B407" s="33" t="s">
        <v>137</v>
      </c>
      <c r="C407" s="32">
        <v>800</v>
      </c>
      <c r="D407" s="79">
        <v>12.63</v>
      </c>
      <c r="E407" s="40"/>
      <c r="F407" s="26"/>
      <c r="G407" s="3"/>
      <c r="J407" s="136">
        <v>21.63</v>
      </c>
      <c r="K407" s="136">
        <v>15.44</v>
      </c>
      <c r="L407" s="135">
        <f t="shared" si="203"/>
        <v>71.382339343504398</v>
      </c>
    </row>
    <row r="408" spans="1:12" ht="39.75" customHeight="1">
      <c r="A408" s="41" t="s">
        <v>202</v>
      </c>
      <c r="B408" s="42" t="s">
        <v>138</v>
      </c>
      <c r="C408" s="32" t="s">
        <v>7</v>
      </c>
      <c r="D408" s="78">
        <f>D409+D411+D413+D416</f>
        <v>29635.95</v>
      </c>
      <c r="E408" s="40"/>
      <c r="F408" s="26"/>
      <c r="G408" s="3"/>
      <c r="J408" s="78">
        <f>J409+J411+J413+J416</f>
        <v>29635.95</v>
      </c>
      <c r="K408" s="78">
        <f t="shared" ref="K408" si="205">K409+K411+K413+K416</f>
        <v>20268.47</v>
      </c>
      <c r="L408" s="137">
        <f t="shared" ref="L408:L414" si="206">K408/J408*100</f>
        <v>68.39149748869194</v>
      </c>
    </row>
    <row r="409" spans="1:12" ht="39.75" customHeight="1">
      <c r="A409" s="20" t="s">
        <v>166</v>
      </c>
      <c r="B409" s="33" t="s">
        <v>271</v>
      </c>
      <c r="C409" s="32" t="s">
        <v>7</v>
      </c>
      <c r="D409" s="79">
        <f>D410</f>
        <v>12490</v>
      </c>
      <c r="E409" s="40"/>
      <c r="F409" s="26"/>
      <c r="G409" s="3"/>
      <c r="J409" s="79">
        <f t="shared" ref="J409:K409" si="207">J410</f>
        <v>12390</v>
      </c>
      <c r="K409" s="79">
        <f t="shared" si="207"/>
        <v>8609.93</v>
      </c>
      <c r="L409" s="135">
        <f t="shared" si="206"/>
        <v>69.490960451977401</v>
      </c>
    </row>
    <row r="410" spans="1:12" ht="24" customHeight="1">
      <c r="A410" s="20" t="s">
        <v>10</v>
      </c>
      <c r="B410" s="33" t="s">
        <v>271</v>
      </c>
      <c r="C410" s="32">
        <v>300</v>
      </c>
      <c r="D410" s="79">
        <v>12490</v>
      </c>
      <c r="E410" s="40"/>
      <c r="F410" s="26"/>
      <c r="G410" s="3"/>
      <c r="J410" s="134">
        <v>12390</v>
      </c>
      <c r="K410" s="136">
        <v>8609.93</v>
      </c>
      <c r="L410" s="135">
        <f t="shared" si="206"/>
        <v>69.490960451977401</v>
      </c>
    </row>
    <row r="411" spans="1:12" ht="60.75" customHeight="1">
      <c r="A411" s="20" t="s">
        <v>167</v>
      </c>
      <c r="B411" s="33" t="s">
        <v>272</v>
      </c>
      <c r="C411" s="32" t="s">
        <v>7</v>
      </c>
      <c r="D411" s="79">
        <f>D412</f>
        <v>15236</v>
      </c>
      <c r="E411" s="40"/>
      <c r="F411" s="26"/>
      <c r="G411" s="3"/>
      <c r="J411" s="79">
        <f>J412</f>
        <v>15186</v>
      </c>
      <c r="K411" s="79">
        <f>K412</f>
        <v>10238.709999999999</v>
      </c>
      <c r="L411" s="135">
        <f t="shared" si="206"/>
        <v>67.422033451863555</v>
      </c>
    </row>
    <row r="412" spans="1:12" ht="24" customHeight="1">
      <c r="A412" s="20" t="s">
        <v>10</v>
      </c>
      <c r="B412" s="33" t="s">
        <v>272</v>
      </c>
      <c r="C412" s="32">
        <v>300</v>
      </c>
      <c r="D412" s="79">
        <v>15236</v>
      </c>
      <c r="E412" s="40"/>
      <c r="F412" s="26"/>
      <c r="G412" s="3"/>
      <c r="J412" s="134">
        <v>15186</v>
      </c>
      <c r="K412" s="136">
        <v>10238.709999999999</v>
      </c>
      <c r="L412" s="135">
        <f t="shared" si="206"/>
        <v>67.422033451863555</v>
      </c>
    </row>
    <row r="413" spans="1:12" ht="39.75" customHeight="1">
      <c r="A413" s="20" t="s">
        <v>170</v>
      </c>
      <c r="B413" s="33" t="s">
        <v>139</v>
      </c>
      <c r="C413" s="32" t="s">
        <v>7</v>
      </c>
      <c r="D413" s="79">
        <f>D414+D415</f>
        <v>1459.9499999999998</v>
      </c>
      <c r="E413" s="40"/>
      <c r="F413" s="26"/>
      <c r="G413" s="3"/>
      <c r="J413" s="79">
        <f t="shared" ref="J413:K413" si="208">J414+J415</f>
        <v>1459.9499999999998</v>
      </c>
      <c r="K413" s="79">
        <f t="shared" si="208"/>
        <v>969.82999999999993</v>
      </c>
      <c r="L413" s="135">
        <f t="shared" si="206"/>
        <v>66.428987294085417</v>
      </c>
    </row>
    <row r="414" spans="1:12" ht="78" customHeight="1">
      <c r="A414" s="20" t="s">
        <v>17</v>
      </c>
      <c r="B414" s="33" t="s">
        <v>139</v>
      </c>
      <c r="C414" s="32">
        <v>100</v>
      </c>
      <c r="D414" s="79">
        <v>1269.56</v>
      </c>
      <c r="E414" s="40"/>
      <c r="F414" s="26"/>
      <c r="G414" s="3"/>
      <c r="J414" s="136">
        <v>1269.56</v>
      </c>
      <c r="K414" s="136">
        <v>912.66</v>
      </c>
      <c r="L414" s="135">
        <f t="shared" si="206"/>
        <v>71.887898169444526</v>
      </c>
    </row>
    <row r="415" spans="1:12" ht="38.25" customHeight="1">
      <c r="A415" s="20" t="s">
        <v>9</v>
      </c>
      <c r="B415" s="33" t="s">
        <v>139</v>
      </c>
      <c r="C415" s="32">
        <v>200</v>
      </c>
      <c r="D415" s="79">
        <v>190.39</v>
      </c>
      <c r="E415" s="40"/>
      <c r="F415" s="26"/>
      <c r="G415" s="3"/>
      <c r="J415" s="136">
        <v>190.39</v>
      </c>
      <c r="K415" s="134">
        <v>57.17</v>
      </c>
      <c r="L415" s="135">
        <f>K415/J415*100</f>
        <v>30.027837596512423</v>
      </c>
    </row>
    <row r="416" spans="1:12" ht="24" customHeight="1">
      <c r="A416" s="20" t="s">
        <v>168</v>
      </c>
      <c r="B416" s="33" t="s">
        <v>169</v>
      </c>
      <c r="C416" s="32" t="s">
        <v>7</v>
      </c>
      <c r="D416" s="79">
        <f>D417</f>
        <v>450</v>
      </c>
      <c r="E416" s="40"/>
      <c r="F416" s="26"/>
      <c r="G416" s="3"/>
      <c r="J416" s="79">
        <f t="shared" ref="J416:K416" si="209">J417</f>
        <v>600</v>
      </c>
      <c r="K416" s="79">
        <f t="shared" si="209"/>
        <v>450</v>
      </c>
      <c r="L416" s="135">
        <f t="shared" ref="L416:L417" si="210">K416/J416*100</f>
        <v>75</v>
      </c>
    </row>
    <row r="417" spans="1:12" ht="24" customHeight="1">
      <c r="A417" s="20" t="s">
        <v>10</v>
      </c>
      <c r="B417" s="33" t="s">
        <v>169</v>
      </c>
      <c r="C417" s="32">
        <v>300</v>
      </c>
      <c r="D417" s="79">
        <v>450</v>
      </c>
      <c r="E417" s="40"/>
      <c r="F417" s="26"/>
      <c r="G417" s="3"/>
      <c r="J417" s="134">
        <v>600</v>
      </c>
      <c r="K417" s="134">
        <v>450</v>
      </c>
      <c r="L417" s="135">
        <f t="shared" si="210"/>
        <v>75</v>
      </c>
    </row>
    <row r="418" spans="1:12" ht="37.5" customHeight="1">
      <c r="A418" s="41" t="s">
        <v>502</v>
      </c>
      <c r="B418" s="42" t="s">
        <v>503</v>
      </c>
      <c r="C418" s="43" t="s">
        <v>7</v>
      </c>
      <c r="D418" s="78">
        <f>D419</f>
        <v>0</v>
      </c>
      <c r="E418" s="148"/>
      <c r="F418" s="149"/>
      <c r="G418" s="146"/>
      <c r="H418" s="147"/>
      <c r="I418" s="147"/>
      <c r="J418" s="78">
        <f t="shared" ref="J418:K419" si="211">J419</f>
        <v>280.12</v>
      </c>
      <c r="K418" s="78">
        <f t="shared" si="211"/>
        <v>0</v>
      </c>
      <c r="L418" s="137">
        <f t="shared" ref="L418:L428" si="212">K418/J418*100</f>
        <v>0</v>
      </c>
    </row>
    <row r="419" spans="1:12" ht="37.5">
      <c r="A419" s="20" t="s">
        <v>504</v>
      </c>
      <c r="B419" s="117" t="s">
        <v>505</v>
      </c>
      <c r="C419" s="116" t="s">
        <v>7</v>
      </c>
      <c r="D419" s="79">
        <f>D420</f>
        <v>0</v>
      </c>
      <c r="E419" s="40"/>
      <c r="F419" s="26"/>
      <c r="G419" s="3"/>
      <c r="J419" s="79">
        <f t="shared" si="211"/>
        <v>280.12</v>
      </c>
      <c r="K419" s="79">
        <f t="shared" si="211"/>
        <v>0</v>
      </c>
      <c r="L419" s="135">
        <f t="shared" si="212"/>
        <v>0</v>
      </c>
    </row>
    <row r="420" spans="1:12" ht="37.5">
      <c r="A420" s="20" t="s">
        <v>9</v>
      </c>
      <c r="B420" s="117" t="s">
        <v>505</v>
      </c>
      <c r="C420" s="116">
        <v>200</v>
      </c>
      <c r="D420" s="79">
        <v>0</v>
      </c>
      <c r="E420" s="40"/>
      <c r="F420" s="26"/>
      <c r="G420" s="3"/>
      <c r="J420" s="136">
        <v>280.12</v>
      </c>
      <c r="K420" s="134">
        <v>0</v>
      </c>
      <c r="L420" s="135">
        <f t="shared" si="212"/>
        <v>0</v>
      </c>
    </row>
    <row r="421" spans="1:12" ht="99" customHeight="1">
      <c r="A421" s="41" t="s">
        <v>273</v>
      </c>
      <c r="B421" s="42" t="s">
        <v>274</v>
      </c>
      <c r="C421" s="43" t="s">
        <v>7</v>
      </c>
      <c r="D421" s="78">
        <f>D422</f>
        <v>10143.699999999999</v>
      </c>
      <c r="E421" s="40"/>
      <c r="F421" s="26"/>
      <c r="G421" s="3"/>
      <c r="J421" s="78">
        <f t="shared" ref="J421:K421" si="213">J422</f>
        <v>10966.119999999999</v>
      </c>
      <c r="K421" s="78">
        <f t="shared" si="213"/>
        <v>8520.5299999999988</v>
      </c>
      <c r="L421" s="137">
        <f t="shared" si="212"/>
        <v>77.69867555707944</v>
      </c>
    </row>
    <row r="422" spans="1:12" ht="59.25" customHeight="1">
      <c r="A422" s="20" t="s">
        <v>275</v>
      </c>
      <c r="B422" s="33" t="s">
        <v>276</v>
      </c>
      <c r="C422" s="32" t="s">
        <v>7</v>
      </c>
      <c r="D422" s="79">
        <f>D423+D427</f>
        <v>10143.699999999999</v>
      </c>
      <c r="E422" s="40"/>
      <c r="F422" s="26"/>
      <c r="G422" s="3"/>
      <c r="J422" s="79">
        <f t="shared" ref="J422:K422" si="214">J423+J427</f>
        <v>10966.119999999999</v>
      </c>
      <c r="K422" s="79">
        <f t="shared" si="214"/>
        <v>8520.5299999999988</v>
      </c>
      <c r="L422" s="135">
        <f t="shared" si="212"/>
        <v>77.69867555707944</v>
      </c>
    </row>
    <row r="423" spans="1:12" ht="42.75" customHeight="1">
      <c r="A423" s="20" t="s">
        <v>29</v>
      </c>
      <c r="B423" s="33" t="s">
        <v>277</v>
      </c>
      <c r="C423" s="32" t="s">
        <v>7</v>
      </c>
      <c r="D423" s="79">
        <f>D424+D425+D426</f>
        <v>822.98</v>
      </c>
      <c r="E423" s="40"/>
      <c r="F423" s="26"/>
      <c r="G423" s="3"/>
      <c r="J423" s="79">
        <f t="shared" ref="J423:K423" si="215">J424+J425+J426</f>
        <v>822.98</v>
      </c>
      <c r="K423" s="79">
        <f t="shared" si="215"/>
        <v>481.78999999999996</v>
      </c>
      <c r="L423" s="135">
        <f t="shared" si="212"/>
        <v>58.542127390702078</v>
      </c>
    </row>
    <row r="424" spans="1:12" ht="87" customHeight="1">
      <c r="A424" s="20" t="s">
        <v>17</v>
      </c>
      <c r="B424" s="33" t="s">
        <v>277</v>
      </c>
      <c r="C424" s="32">
        <v>100</v>
      </c>
      <c r="D424" s="79">
        <v>362.56</v>
      </c>
      <c r="E424" s="40"/>
      <c r="F424" s="26"/>
      <c r="G424" s="3"/>
      <c r="J424" s="136">
        <v>362.56</v>
      </c>
      <c r="K424" s="134">
        <v>295.64999999999998</v>
      </c>
      <c r="L424" s="135">
        <f t="shared" si="212"/>
        <v>81.545123565754636</v>
      </c>
    </row>
    <row r="425" spans="1:12" ht="42" customHeight="1">
      <c r="A425" s="20" t="s">
        <v>9</v>
      </c>
      <c r="B425" s="33" t="s">
        <v>277</v>
      </c>
      <c r="C425" s="32">
        <v>200</v>
      </c>
      <c r="D425" s="79">
        <v>456.81</v>
      </c>
      <c r="E425" s="40"/>
      <c r="F425" s="26"/>
      <c r="G425" s="3"/>
      <c r="J425" s="136">
        <v>456.81</v>
      </c>
      <c r="K425" s="136">
        <v>185.32</v>
      </c>
      <c r="L425" s="135">
        <f t="shared" si="212"/>
        <v>40.568288785271776</v>
      </c>
    </row>
    <row r="426" spans="1:12" ht="24" customHeight="1">
      <c r="A426" s="20" t="s">
        <v>11</v>
      </c>
      <c r="B426" s="33" t="s">
        <v>277</v>
      </c>
      <c r="C426" s="32">
        <v>800</v>
      </c>
      <c r="D426" s="79">
        <v>3.61</v>
      </c>
      <c r="E426" s="40"/>
      <c r="F426" s="26"/>
      <c r="G426" s="3"/>
      <c r="J426" s="136">
        <v>3.61</v>
      </c>
      <c r="K426" s="136">
        <v>0.82</v>
      </c>
      <c r="L426" s="135">
        <f t="shared" si="212"/>
        <v>22.714681440443211</v>
      </c>
    </row>
    <row r="427" spans="1:12" ht="42" customHeight="1">
      <c r="A427" s="5" t="s">
        <v>30</v>
      </c>
      <c r="B427" s="33" t="s">
        <v>278</v>
      </c>
      <c r="C427" s="32" t="s">
        <v>7</v>
      </c>
      <c r="D427" s="79">
        <f>D428</f>
        <v>9320.7199999999993</v>
      </c>
      <c r="E427" s="40"/>
      <c r="F427" s="26"/>
      <c r="G427" s="3"/>
      <c r="J427" s="79">
        <f t="shared" ref="J427:K427" si="216">J428</f>
        <v>10143.14</v>
      </c>
      <c r="K427" s="79">
        <f t="shared" si="216"/>
        <v>8038.74</v>
      </c>
      <c r="L427" s="135">
        <f t="shared" si="212"/>
        <v>79.252972945261519</v>
      </c>
    </row>
    <row r="428" spans="1:12" ht="82.5" customHeight="1">
      <c r="A428" s="20" t="s">
        <v>17</v>
      </c>
      <c r="B428" s="33" t="s">
        <v>278</v>
      </c>
      <c r="C428" s="32">
        <v>100</v>
      </c>
      <c r="D428" s="79">
        <v>9320.7199999999993</v>
      </c>
      <c r="E428" s="40"/>
      <c r="F428" s="26"/>
      <c r="G428" s="3"/>
      <c r="J428" s="136">
        <v>10143.14</v>
      </c>
      <c r="K428" s="136">
        <v>8038.74</v>
      </c>
      <c r="L428" s="135">
        <f t="shared" si="212"/>
        <v>79.252972945261519</v>
      </c>
    </row>
    <row r="429" spans="1:12" ht="67.5" customHeight="1">
      <c r="A429" s="41" t="s">
        <v>319</v>
      </c>
      <c r="B429" s="33"/>
      <c r="C429" s="32"/>
      <c r="D429" s="79"/>
      <c r="E429" s="40"/>
      <c r="F429" s="26"/>
      <c r="G429" s="3"/>
      <c r="J429" s="136"/>
      <c r="K429" s="136"/>
      <c r="L429" s="136"/>
    </row>
    <row r="430" spans="1:12" ht="42.75" customHeight="1">
      <c r="A430" s="50" t="s">
        <v>36</v>
      </c>
      <c r="B430" s="42" t="s">
        <v>81</v>
      </c>
      <c r="C430" s="43" t="s">
        <v>7</v>
      </c>
      <c r="D430" s="78">
        <f>D431+D436+D443</f>
        <v>5321.78</v>
      </c>
      <c r="E430" s="13" t="e">
        <f>E431+E436</f>
        <v>#REF!</v>
      </c>
      <c r="F430" s="13">
        <f>F431+F436</f>
        <v>2451.08</v>
      </c>
      <c r="G430" s="3"/>
      <c r="J430" s="78">
        <f t="shared" ref="J430:K430" si="217">J431+J436+J443</f>
        <v>5758.23</v>
      </c>
      <c r="K430" s="78">
        <f t="shared" si="217"/>
        <v>4048.02</v>
      </c>
      <c r="L430" s="137">
        <f t="shared" ref="L430:L432" si="218">K430/J430*100</f>
        <v>70.299727520435979</v>
      </c>
    </row>
    <row r="431" spans="1:12" ht="18.75">
      <c r="A431" s="16" t="s">
        <v>79</v>
      </c>
      <c r="B431" s="33" t="s">
        <v>80</v>
      </c>
      <c r="C431" s="32" t="s">
        <v>7</v>
      </c>
      <c r="D431" s="79">
        <f>D432+D434</f>
        <v>1177.0999999999999</v>
      </c>
      <c r="E431" s="13" t="e">
        <f>E432+E434+#REF!</f>
        <v>#REF!</v>
      </c>
      <c r="F431" s="13">
        <v>1415.6000000000001</v>
      </c>
      <c r="G431" s="3"/>
      <c r="J431" s="79">
        <f t="shared" ref="J431:K431" si="219">J432+J434</f>
        <v>1263.79</v>
      </c>
      <c r="K431" s="79">
        <f t="shared" si="219"/>
        <v>1063.3399999999999</v>
      </c>
      <c r="L431" s="135">
        <f t="shared" si="218"/>
        <v>84.138978786032482</v>
      </c>
    </row>
    <row r="432" spans="1:12" ht="39" customHeight="1">
      <c r="A432" s="20" t="s">
        <v>29</v>
      </c>
      <c r="B432" s="33" t="s">
        <v>82</v>
      </c>
      <c r="C432" s="32" t="s">
        <v>7</v>
      </c>
      <c r="D432" s="79">
        <f>D433</f>
        <v>41.56</v>
      </c>
      <c r="E432" s="13">
        <v>294.18</v>
      </c>
      <c r="F432" s="13">
        <v>58.940000000000005</v>
      </c>
      <c r="G432" s="3"/>
      <c r="J432" s="79">
        <f t="shared" ref="J432:K432" si="220">J433</f>
        <v>41.55</v>
      </c>
      <c r="K432" s="79">
        <f t="shared" si="220"/>
        <v>41.55</v>
      </c>
      <c r="L432" s="135">
        <f t="shared" si="218"/>
        <v>100</v>
      </c>
    </row>
    <row r="433" spans="1:12" ht="81" customHeight="1">
      <c r="A433" s="5" t="s">
        <v>8</v>
      </c>
      <c r="B433" s="33" t="s">
        <v>82</v>
      </c>
      <c r="C433" s="32" t="s">
        <v>2</v>
      </c>
      <c r="D433" s="79">
        <v>41.56</v>
      </c>
      <c r="E433" s="13">
        <v>58.17</v>
      </c>
      <c r="F433" s="13">
        <v>58.17</v>
      </c>
      <c r="G433" s="3"/>
      <c r="J433" s="136">
        <v>41.55</v>
      </c>
      <c r="K433" s="134">
        <v>41.55</v>
      </c>
      <c r="L433" s="135">
        <f>K433/J433*100</f>
        <v>100</v>
      </c>
    </row>
    <row r="434" spans="1:12" ht="37.5">
      <c r="A434" s="5" t="s">
        <v>30</v>
      </c>
      <c r="B434" s="33" t="s">
        <v>83</v>
      </c>
      <c r="C434" s="32" t="s">
        <v>7</v>
      </c>
      <c r="D434" s="79">
        <f>D435</f>
        <v>1135.54</v>
      </c>
      <c r="E434" s="13">
        <v>1356.66</v>
      </c>
      <c r="F434" s="13">
        <v>1356.66</v>
      </c>
      <c r="G434" s="3"/>
      <c r="J434" s="79">
        <f t="shared" ref="J434:K434" si="221">J435</f>
        <v>1222.24</v>
      </c>
      <c r="K434" s="79">
        <f t="shared" si="221"/>
        <v>1021.79</v>
      </c>
      <c r="L434" s="135">
        <f>K434/J434*100</f>
        <v>83.599784003141764</v>
      </c>
    </row>
    <row r="435" spans="1:12" ht="81" customHeight="1">
      <c r="A435" s="5" t="s">
        <v>8</v>
      </c>
      <c r="B435" s="33" t="s">
        <v>83</v>
      </c>
      <c r="C435" s="32" t="s">
        <v>2</v>
      </c>
      <c r="D435" s="79">
        <v>1135.54</v>
      </c>
      <c r="E435" s="13">
        <v>1356.66</v>
      </c>
      <c r="F435" s="13">
        <v>1356.66</v>
      </c>
      <c r="G435" s="3"/>
      <c r="J435" s="136">
        <v>1222.24</v>
      </c>
      <c r="K435" s="136">
        <v>1021.79</v>
      </c>
      <c r="L435" s="135">
        <f>K435/J435*100</f>
        <v>83.599784003141764</v>
      </c>
    </row>
    <row r="436" spans="1:12" ht="60" customHeight="1">
      <c r="A436" s="16" t="s">
        <v>41</v>
      </c>
      <c r="B436" s="33" t="s">
        <v>84</v>
      </c>
      <c r="C436" s="32" t="s">
        <v>7</v>
      </c>
      <c r="D436" s="79">
        <f>D437+D441</f>
        <v>2816.19</v>
      </c>
      <c r="E436" s="13">
        <f>E437+E441</f>
        <v>1095.71</v>
      </c>
      <c r="F436" s="13">
        <f>F437+F441</f>
        <v>1035.48</v>
      </c>
      <c r="G436" s="3"/>
      <c r="J436" s="79">
        <f t="shared" ref="J436:K436" si="222">J437+J441</f>
        <v>3049.77</v>
      </c>
      <c r="K436" s="79">
        <f t="shared" si="222"/>
        <v>1873.99</v>
      </c>
      <c r="L436" s="135">
        <f t="shared" ref="L436:L478" si="223">K436/J436*100</f>
        <v>61.446928784793606</v>
      </c>
    </row>
    <row r="437" spans="1:12" ht="37.5" customHeight="1">
      <c r="A437" s="20" t="s">
        <v>15</v>
      </c>
      <c r="B437" s="33" t="s">
        <v>85</v>
      </c>
      <c r="C437" s="32" t="s">
        <v>7</v>
      </c>
      <c r="D437" s="79">
        <f>D438+D439+D440</f>
        <v>500.65999999999997</v>
      </c>
      <c r="E437" s="13">
        <f>E438+E439</f>
        <v>118.4</v>
      </c>
      <c r="F437" s="13">
        <f>F438+F439</f>
        <v>58.17</v>
      </c>
      <c r="G437" s="3"/>
      <c r="J437" s="79">
        <f t="shared" ref="J437:K437" si="224">J438+J439+J440</f>
        <v>529.83000000000004</v>
      </c>
      <c r="K437" s="79">
        <f t="shared" si="224"/>
        <v>261.40000000000003</v>
      </c>
      <c r="L437" s="135">
        <f t="shared" si="223"/>
        <v>49.336579657626032</v>
      </c>
    </row>
    <row r="438" spans="1:12" ht="82.5" customHeight="1">
      <c r="A438" s="5" t="s">
        <v>8</v>
      </c>
      <c r="B438" s="33" t="s">
        <v>85</v>
      </c>
      <c r="C438" s="32">
        <v>100</v>
      </c>
      <c r="D438" s="79">
        <v>58.22</v>
      </c>
      <c r="E438" s="13">
        <v>58.17</v>
      </c>
      <c r="F438" s="13">
        <v>58.17</v>
      </c>
      <c r="G438" s="3"/>
      <c r="J438" s="136">
        <v>58.23</v>
      </c>
      <c r="K438" s="134">
        <v>58.17</v>
      </c>
      <c r="L438" s="135">
        <f t="shared" si="223"/>
        <v>99.896960329726951</v>
      </c>
    </row>
    <row r="439" spans="1:12" ht="42.75" customHeight="1">
      <c r="A439" s="5" t="s">
        <v>9</v>
      </c>
      <c r="B439" s="33" t="s">
        <v>85</v>
      </c>
      <c r="C439" s="32">
        <v>200</v>
      </c>
      <c r="D439" s="79">
        <v>439.44</v>
      </c>
      <c r="E439" s="13">
        <v>60.23</v>
      </c>
      <c r="F439" s="24">
        <v>0</v>
      </c>
      <c r="G439" s="3"/>
      <c r="J439" s="134">
        <v>468.6</v>
      </c>
      <c r="K439" s="136">
        <v>201.88</v>
      </c>
      <c r="L439" s="135">
        <f t="shared" si="223"/>
        <v>43.08151941954759</v>
      </c>
    </row>
    <row r="440" spans="1:12" ht="21" customHeight="1">
      <c r="A440" s="5" t="s">
        <v>11</v>
      </c>
      <c r="B440" s="33" t="s">
        <v>85</v>
      </c>
      <c r="C440" s="32">
        <v>800</v>
      </c>
      <c r="D440" s="79">
        <v>3</v>
      </c>
      <c r="E440" s="13"/>
      <c r="F440" s="24"/>
      <c r="G440" s="3"/>
      <c r="J440" s="134">
        <v>3</v>
      </c>
      <c r="K440" s="136">
        <v>1.35</v>
      </c>
      <c r="L440" s="135">
        <f t="shared" si="223"/>
        <v>45</v>
      </c>
    </row>
    <row r="441" spans="1:12" ht="36.75" customHeight="1">
      <c r="A441" s="20" t="s">
        <v>16</v>
      </c>
      <c r="B441" s="33" t="s">
        <v>86</v>
      </c>
      <c r="C441" s="32" t="s">
        <v>7</v>
      </c>
      <c r="D441" s="79">
        <f>D442</f>
        <v>2315.5300000000002</v>
      </c>
      <c r="E441" s="13">
        <f>E442</f>
        <v>977.31</v>
      </c>
      <c r="F441" s="13">
        <f>F442</f>
        <v>977.31</v>
      </c>
      <c r="G441" s="3"/>
      <c r="J441" s="79">
        <f t="shared" ref="J441:K441" si="225">J442</f>
        <v>2519.94</v>
      </c>
      <c r="K441" s="79">
        <f t="shared" si="225"/>
        <v>1612.59</v>
      </c>
      <c r="L441" s="135">
        <f t="shared" si="223"/>
        <v>63.993190314055092</v>
      </c>
    </row>
    <row r="442" spans="1:12" ht="85.5" customHeight="1">
      <c r="A442" s="5" t="s">
        <v>8</v>
      </c>
      <c r="B442" s="33" t="s">
        <v>86</v>
      </c>
      <c r="C442" s="32">
        <v>100</v>
      </c>
      <c r="D442" s="79">
        <v>2315.5300000000002</v>
      </c>
      <c r="E442" s="13">
        <v>977.31</v>
      </c>
      <c r="F442" s="13">
        <v>977.31</v>
      </c>
      <c r="G442" s="3"/>
      <c r="J442" s="136">
        <v>2519.94</v>
      </c>
      <c r="K442" s="136">
        <v>1612.59</v>
      </c>
      <c r="L442" s="135">
        <f t="shared" si="223"/>
        <v>63.993190314055092</v>
      </c>
    </row>
    <row r="443" spans="1:12" ht="44.25" customHeight="1">
      <c r="A443" s="5" t="s">
        <v>38</v>
      </c>
      <c r="B443" s="33" t="s">
        <v>87</v>
      </c>
      <c r="C443" s="32" t="s">
        <v>7</v>
      </c>
      <c r="D443" s="79">
        <f>D444+D447</f>
        <v>1328.49</v>
      </c>
      <c r="E443" s="13"/>
      <c r="F443" s="13"/>
      <c r="G443" s="3"/>
      <c r="J443" s="79">
        <f t="shared" ref="J443:K443" si="226">J444+J447</f>
        <v>1444.67</v>
      </c>
      <c r="K443" s="79">
        <f t="shared" si="226"/>
        <v>1110.69</v>
      </c>
      <c r="L443" s="135">
        <f t="shared" si="223"/>
        <v>76.881917669779256</v>
      </c>
    </row>
    <row r="444" spans="1:12" ht="38.25" customHeight="1">
      <c r="A444" s="20" t="s">
        <v>15</v>
      </c>
      <c r="B444" s="33" t="s">
        <v>88</v>
      </c>
      <c r="C444" s="32" t="s">
        <v>7</v>
      </c>
      <c r="D444" s="79">
        <f>D445+D446</f>
        <v>164.67000000000002</v>
      </c>
      <c r="E444" s="13"/>
      <c r="F444" s="13"/>
      <c r="G444" s="3"/>
      <c r="J444" s="79">
        <f t="shared" ref="J444:K444" si="227">J445+J446</f>
        <v>164.67000000000002</v>
      </c>
      <c r="K444" s="79">
        <f t="shared" si="227"/>
        <v>83.79</v>
      </c>
      <c r="L444" s="135">
        <f t="shared" si="223"/>
        <v>50.883585352523234</v>
      </c>
    </row>
    <row r="445" spans="1:12" ht="80.25" customHeight="1">
      <c r="A445" s="5" t="s">
        <v>8</v>
      </c>
      <c r="B445" s="33" t="s">
        <v>88</v>
      </c>
      <c r="C445" s="32">
        <v>100</v>
      </c>
      <c r="D445" s="79">
        <v>58.17</v>
      </c>
      <c r="E445" s="13"/>
      <c r="F445" s="13"/>
      <c r="G445" s="3"/>
      <c r="J445" s="136">
        <v>58.17</v>
      </c>
      <c r="K445" s="136">
        <v>58.17</v>
      </c>
      <c r="L445" s="135">
        <f t="shared" si="223"/>
        <v>100</v>
      </c>
    </row>
    <row r="446" spans="1:12" ht="41.25" customHeight="1">
      <c r="A446" s="5" t="s">
        <v>9</v>
      </c>
      <c r="B446" s="33" t="s">
        <v>88</v>
      </c>
      <c r="C446" s="32">
        <v>200</v>
      </c>
      <c r="D446" s="79">
        <v>106.5</v>
      </c>
      <c r="E446" s="13"/>
      <c r="F446" s="13"/>
      <c r="G446" s="3"/>
      <c r="J446" s="134">
        <v>106.5</v>
      </c>
      <c r="K446" s="136">
        <v>25.62</v>
      </c>
      <c r="L446" s="135">
        <f t="shared" si="223"/>
        <v>24.056338028169012</v>
      </c>
    </row>
    <row r="447" spans="1:12" ht="36" customHeight="1">
      <c r="A447" s="20" t="s">
        <v>16</v>
      </c>
      <c r="B447" s="33" t="s">
        <v>89</v>
      </c>
      <c r="C447" s="32" t="s">
        <v>7</v>
      </c>
      <c r="D447" s="79">
        <f>D448</f>
        <v>1163.82</v>
      </c>
      <c r="E447" s="13"/>
      <c r="F447" s="13"/>
      <c r="G447" s="3"/>
      <c r="J447" s="79">
        <v>1280</v>
      </c>
      <c r="K447" s="79">
        <v>1026.9000000000001</v>
      </c>
      <c r="L447" s="135">
        <f t="shared" si="223"/>
        <v>80.226562500000014</v>
      </c>
    </row>
    <row r="448" spans="1:12" ht="78.75" customHeight="1">
      <c r="A448" s="5" t="s">
        <v>8</v>
      </c>
      <c r="B448" s="33" t="s">
        <v>89</v>
      </c>
      <c r="C448" s="32">
        <v>100</v>
      </c>
      <c r="D448" s="79">
        <v>1163.82</v>
      </c>
      <c r="E448" s="13"/>
      <c r="F448" s="13"/>
      <c r="G448" s="3"/>
      <c r="J448" s="134">
        <v>1280</v>
      </c>
      <c r="K448" s="134">
        <v>1026.9000000000001</v>
      </c>
      <c r="L448" s="135">
        <f t="shared" si="223"/>
        <v>80.226562500000014</v>
      </c>
    </row>
    <row r="449" spans="1:12" ht="37.5" customHeight="1">
      <c r="A449" s="50" t="s">
        <v>39</v>
      </c>
      <c r="B449" s="42" t="s">
        <v>90</v>
      </c>
      <c r="C449" s="43" t="s">
        <v>7</v>
      </c>
      <c r="D449" s="78">
        <f>D450+D455+D467+D470+D475+D509</f>
        <v>98667.079999999987</v>
      </c>
      <c r="E449" s="26" t="e">
        <f>E450+E455+E494</f>
        <v>#REF!</v>
      </c>
      <c r="F449" s="26" t="e">
        <f>F450+F455+F494</f>
        <v>#REF!</v>
      </c>
      <c r="G449" s="3"/>
      <c r="J449" s="78">
        <f t="shared" ref="J449:K449" si="228">J450+J455+J467+J470+J475+J509</f>
        <v>172539.47</v>
      </c>
      <c r="K449" s="78">
        <f t="shared" si="228"/>
        <v>82379.56</v>
      </c>
      <c r="L449" s="137">
        <f t="shared" si="223"/>
        <v>47.745341978852721</v>
      </c>
    </row>
    <row r="450" spans="1:12" ht="24" customHeight="1">
      <c r="A450" s="59" t="s">
        <v>288</v>
      </c>
      <c r="B450" s="33" t="s">
        <v>91</v>
      </c>
      <c r="C450" s="32" t="s">
        <v>7</v>
      </c>
      <c r="D450" s="79">
        <f>D453+D451</f>
        <v>1420.11</v>
      </c>
      <c r="E450" s="26" t="e">
        <f>#REF!+E453</f>
        <v>#REF!</v>
      </c>
      <c r="F450" s="26" t="e">
        <f>#REF!+F453</f>
        <v>#REF!</v>
      </c>
      <c r="G450" s="3"/>
      <c r="J450" s="79">
        <f t="shared" ref="J450:K450" si="229">J453+J451</f>
        <v>1506.81</v>
      </c>
      <c r="K450" s="79">
        <f t="shared" si="229"/>
        <v>1149.49</v>
      </c>
      <c r="L450" s="135">
        <f t="shared" si="223"/>
        <v>76.286326743252303</v>
      </c>
    </row>
    <row r="451" spans="1:12" ht="36.75" customHeight="1">
      <c r="A451" s="16" t="s">
        <v>15</v>
      </c>
      <c r="B451" s="33" t="s">
        <v>92</v>
      </c>
      <c r="C451" s="32" t="s">
        <v>7</v>
      </c>
      <c r="D451" s="79">
        <f>D452</f>
        <v>41.56</v>
      </c>
      <c r="E451" s="26"/>
      <c r="F451" s="26"/>
      <c r="G451" s="3"/>
      <c r="J451" s="79">
        <f t="shared" ref="J451:K451" si="230">J452</f>
        <v>41.56</v>
      </c>
      <c r="K451" s="79">
        <f t="shared" si="230"/>
        <v>31.92</v>
      </c>
      <c r="L451" s="135">
        <f t="shared" si="223"/>
        <v>76.804619826756493</v>
      </c>
    </row>
    <row r="452" spans="1:12" ht="78" customHeight="1">
      <c r="A452" s="5" t="s">
        <v>8</v>
      </c>
      <c r="B452" s="33" t="s">
        <v>92</v>
      </c>
      <c r="C452" s="32">
        <v>100</v>
      </c>
      <c r="D452" s="79">
        <v>41.56</v>
      </c>
      <c r="E452" s="26"/>
      <c r="F452" s="26"/>
      <c r="G452" s="3"/>
      <c r="J452" s="136">
        <v>41.56</v>
      </c>
      <c r="K452" s="134">
        <v>31.92</v>
      </c>
      <c r="L452" s="135">
        <f t="shared" si="223"/>
        <v>76.804619826756493</v>
      </c>
    </row>
    <row r="453" spans="1:12" ht="36" customHeight="1">
      <c r="A453" s="20" t="s">
        <v>16</v>
      </c>
      <c r="B453" s="33" t="s">
        <v>93</v>
      </c>
      <c r="C453" s="32" t="s">
        <v>7</v>
      </c>
      <c r="D453" s="79">
        <f>D454</f>
        <v>1378.55</v>
      </c>
      <c r="E453" s="13">
        <f>E454</f>
        <v>991.48</v>
      </c>
      <c r="F453" s="13">
        <f>F454</f>
        <v>991.48</v>
      </c>
      <c r="G453" s="3"/>
      <c r="J453" s="79">
        <f t="shared" ref="J453:K453" si="231">J454</f>
        <v>1465.25</v>
      </c>
      <c r="K453" s="79">
        <f t="shared" si="231"/>
        <v>1117.57</v>
      </c>
      <c r="L453" s="135">
        <f t="shared" si="223"/>
        <v>76.271626002388672</v>
      </c>
    </row>
    <row r="454" spans="1:12" ht="84.75" customHeight="1">
      <c r="A454" s="5" t="s">
        <v>8</v>
      </c>
      <c r="B454" s="33" t="s">
        <v>93</v>
      </c>
      <c r="C454" s="32">
        <v>100</v>
      </c>
      <c r="D454" s="79">
        <v>1378.55</v>
      </c>
      <c r="E454" s="13">
        <v>991.48</v>
      </c>
      <c r="F454" s="13">
        <v>991.48</v>
      </c>
      <c r="G454" s="3"/>
      <c r="J454" s="136">
        <v>1465.25</v>
      </c>
      <c r="K454" s="136">
        <v>1117.57</v>
      </c>
      <c r="L454" s="135">
        <f t="shared" si="223"/>
        <v>76.271626002388672</v>
      </c>
    </row>
    <row r="455" spans="1:12" ht="39" customHeight="1">
      <c r="A455" s="15" t="s">
        <v>42</v>
      </c>
      <c r="B455" s="33" t="s">
        <v>94</v>
      </c>
      <c r="C455" s="32" t="s">
        <v>7</v>
      </c>
      <c r="D455" s="79">
        <f>D456+D460+D462+D465</f>
        <v>69823.64</v>
      </c>
      <c r="E455" s="26" t="e">
        <f>E456+E460+E462+#REF!+#REF!+E468+E470+E475+#REF!+#REF!+E478</f>
        <v>#REF!</v>
      </c>
      <c r="F455" s="26" t="e">
        <f>F456+F460+F462+#REF!+#REF!+F468+F470+F475+#REF!+#REF!+F478</f>
        <v>#REF!</v>
      </c>
      <c r="G455" s="3"/>
      <c r="J455" s="79">
        <f t="shared" ref="J455:K455" si="232">J456+J460+J462+J465</f>
        <v>75290.69</v>
      </c>
      <c r="K455" s="79">
        <f t="shared" si="232"/>
        <v>52113.97</v>
      </c>
      <c r="L455" s="135">
        <f t="shared" si="223"/>
        <v>69.217017402815671</v>
      </c>
    </row>
    <row r="456" spans="1:12" ht="37.5" customHeight="1">
      <c r="A456" s="20" t="s">
        <v>15</v>
      </c>
      <c r="B456" s="33" t="s">
        <v>95</v>
      </c>
      <c r="C456" s="32" t="s">
        <v>7</v>
      </c>
      <c r="D456" s="79">
        <f>D457+D458+D459</f>
        <v>7902.44</v>
      </c>
      <c r="E456" s="13">
        <f>E457+E458+E459</f>
        <v>7308.61</v>
      </c>
      <c r="F456" s="13">
        <f>F457+F458+F459</f>
        <v>7803.07</v>
      </c>
      <c r="G456" s="3"/>
      <c r="J456" s="79">
        <f t="shared" ref="J456:K456" si="233">J457+J458+J459</f>
        <v>7955.4400000000005</v>
      </c>
      <c r="K456" s="79">
        <f t="shared" si="233"/>
        <v>5318.0999999999995</v>
      </c>
      <c r="L456" s="135">
        <f t="shared" si="223"/>
        <v>66.848596683527234</v>
      </c>
    </row>
    <row r="457" spans="1:12" ht="79.5" customHeight="1">
      <c r="A457" s="20" t="s">
        <v>17</v>
      </c>
      <c r="B457" s="33" t="s">
        <v>95</v>
      </c>
      <c r="C457" s="32">
        <v>100</v>
      </c>
      <c r="D457" s="79">
        <v>2007.08</v>
      </c>
      <c r="E457" s="13">
        <v>726.03</v>
      </c>
      <c r="F457" s="13">
        <v>726.03</v>
      </c>
      <c r="G457" s="3"/>
      <c r="J457" s="134">
        <v>2019.98</v>
      </c>
      <c r="K457" s="134">
        <v>1578.7</v>
      </c>
      <c r="L457" s="135">
        <f t="shared" si="223"/>
        <v>78.154239150882688</v>
      </c>
    </row>
    <row r="458" spans="1:12" ht="41.25" customHeight="1">
      <c r="A458" s="20" t="s">
        <v>9</v>
      </c>
      <c r="B458" s="33" t="s">
        <v>95</v>
      </c>
      <c r="C458" s="32">
        <v>200</v>
      </c>
      <c r="D458" s="79">
        <v>5210.96</v>
      </c>
      <c r="E458" s="13">
        <v>6159.58</v>
      </c>
      <c r="F458" s="13">
        <v>6654.04</v>
      </c>
      <c r="G458" s="3"/>
      <c r="J458" s="136">
        <v>5187.8599999999997</v>
      </c>
      <c r="K458" s="136">
        <v>3445.71</v>
      </c>
      <c r="L458" s="135">
        <f t="shared" si="223"/>
        <v>66.418716002359361</v>
      </c>
    </row>
    <row r="459" spans="1:12" ht="23.25" customHeight="1">
      <c r="A459" s="20" t="s">
        <v>11</v>
      </c>
      <c r="B459" s="33" t="s">
        <v>95</v>
      </c>
      <c r="C459" s="32">
        <v>800</v>
      </c>
      <c r="D459" s="79">
        <v>684.4</v>
      </c>
      <c r="E459" s="13">
        <v>423</v>
      </c>
      <c r="F459" s="13">
        <v>423</v>
      </c>
      <c r="G459" s="3"/>
      <c r="J459" s="134">
        <v>747.6</v>
      </c>
      <c r="K459" s="134">
        <v>293.69</v>
      </c>
      <c r="L459" s="135">
        <f t="shared" si="223"/>
        <v>39.284376672017117</v>
      </c>
    </row>
    <row r="460" spans="1:12" ht="37.5">
      <c r="A460" s="20" t="s">
        <v>16</v>
      </c>
      <c r="B460" s="33" t="s">
        <v>96</v>
      </c>
      <c r="C460" s="32" t="s">
        <v>7</v>
      </c>
      <c r="D460" s="79">
        <f>D461</f>
        <v>61300.79</v>
      </c>
      <c r="E460" s="13">
        <f>E461</f>
        <v>13814.35</v>
      </c>
      <c r="F460" s="13">
        <f>F461</f>
        <v>13814.35</v>
      </c>
      <c r="G460" s="3"/>
      <c r="J460" s="79">
        <f t="shared" ref="J460:K460" si="234">J461</f>
        <v>66714.84</v>
      </c>
      <c r="K460" s="79">
        <f t="shared" si="234"/>
        <v>46394.51</v>
      </c>
      <c r="L460" s="135">
        <f t="shared" si="223"/>
        <v>69.541514301765545</v>
      </c>
    </row>
    <row r="461" spans="1:12" ht="79.5" customHeight="1">
      <c r="A461" s="5" t="s">
        <v>8</v>
      </c>
      <c r="B461" s="33" t="s">
        <v>96</v>
      </c>
      <c r="C461" s="32">
        <v>100</v>
      </c>
      <c r="D461" s="79">
        <v>61300.79</v>
      </c>
      <c r="E461" s="13">
        <v>13814.35</v>
      </c>
      <c r="F461" s="13">
        <v>13814.35</v>
      </c>
      <c r="G461" s="3"/>
      <c r="J461" s="134">
        <v>66714.84</v>
      </c>
      <c r="K461" s="136">
        <v>46394.51</v>
      </c>
      <c r="L461" s="135">
        <f t="shared" si="223"/>
        <v>69.541514301765545</v>
      </c>
    </row>
    <row r="462" spans="1:12" ht="40.5" customHeight="1">
      <c r="A462" s="20" t="s">
        <v>22</v>
      </c>
      <c r="B462" s="33" t="s">
        <v>97</v>
      </c>
      <c r="C462" s="32" t="s">
        <v>7</v>
      </c>
      <c r="D462" s="79">
        <f>D463+D464</f>
        <v>580.31000000000006</v>
      </c>
      <c r="E462" s="13">
        <f>E466</f>
        <v>200</v>
      </c>
      <c r="F462" s="13">
        <f>F466</f>
        <v>200</v>
      </c>
      <c r="G462" s="3"/>
      <c r="J462" s="79">
        <f t="shared" ref="J462:K462" si="235">J463+J464</f>
        <v>580.31000000000006</v>
      </c>
      <c r="K462" s="79">
        <f t="shared" si="235"/>
        <v>371.99</v>
      </c>
      <c r="L462" s="135">
        <f t="shared" si="223"/>
        <v>64.101945511881581</v>
      </c>
    </row>
    <row r="463" spans="1:12" ht="85.5" customHeight="1">
      <c r="A463" s="5" t="s">
        <v>8</v>
      </c>
      <c r="B463" s="33" t="s">
        <v>97</v>
      </c>
      <c r="C463" s="32">
        <v>100</v>
      </c>
      <c r="D463" s="79">
        <v>479.05</v>
      </c>
      <c r="E463" s="13"/>
      <c r="F463" s="13"/>
      <c r="G463" s="3"/>
      <c r="J463" s="136">
        <v>479.05</v>
      </c>
      <c r="K463" s="136">
        <v>337.83</v>
      </c>
      <c r="L463" s="135">
        <f t="shared" si="223"/>
        <v>70.520822461120972</v>
      </c>
    </row>
    <row r="464" spans="1:12" ht="42.75" customHeight="1">
      <c r="A464" s="5" t="s">
        <v>9</v>
      </c>
      <c r="B464" s="33" t="s">
        <v>97</v>
      </c>
      <c r="C464" s="32">
        <v>200</v>
      </c>
      <c r="D464" s="79">
        <v>101.26</v>
      </c>
      <c r="E464" s="13"/>
      <c r="F464" s="13"/>
      <c r="G464" s="3"/>
      <c r="J464" s="136">
        <v>101.26</v>
      </c>
      <c r="K464" s="136">
        <v>34.159999999999997</v>
      </c>
      <c r="L464" s="135">
        <f t="shared" si="223"/>
        <v>33.734939759036145</v>
      </c>
    </row>
    <row r="465" spans="1:12" ht="41.25" customHeight="1">
      <c r="A465" s="56" t="s">
        <v>176</v>
      </c>
      <c r="B465" s="33" t="s">
        <v>98</v>
      </c>
      <c r="C465" s="32" t="s">
        <v>7</v>
      </c>
      <c r="D465" s="79">
        <f>D466</f>
        <v>40.1</v>
      </c>
      <c r="E465" s="13"/>
      <c r="F465" s="13"/>
      <c r="G465" s="3"/>
      <c r="J465" s="79">
        <f t="shared" ref="J465:K465" si="236">J466</f>
        <v>40.1</v>
      </c>
      <c r="K465" s="79">
        <f t="shared" si="236"/>
        <v>29.37</v>
      </c>
      <c r="L465" s="135">
        <f t="shared" si="223"/>
        <v>73.241895261845386</v>
      </c>
    </row>
    <row r="466" spans="1:12" ht="36" customHeight="1">
      <c r="A466" s="20" t="s">
        <v>9</v>
      </c>
      <c r="B466" s="33" t="s">
        <v>98</v>
      </c>
      <c r="C466" s="32">
        <v>200</v>
      </c>
      <c r="D466" s="79">
        <v>40.1</v>
      </c>
      <c r="E466" s="13">
        <v>200</v>
      </c>
      <c r="F466" s="13">
        <v>200</v>
      </c>
      <c r="G466" s="3"/>
      <c r="J466" s="134">
        <v>40.1</v>
      </c>
      <c r="K466" s="136">
        <v>29.37</v>
      </c>
      <c r="L466" s="135">
        <f t="shared" si="223"/>
        <v>73.241895261845386</v>
      </c>
    </row>
    <row r="467" spans="1:12" ht="36.75" customHeight="1">
      <c r="A467" s="20" t="s">
        <v>31</v>
      </c>
      <c r="B467" s="33" t="s">
        <v>99</v>
      </c>
      <c r="C467" s="32" t="s">
        <v>7</v>
      </c>
      <c r="D467" s="79">
        <f>D468</f>
        <v>25.18</v>
      </c>
      <c r="E467" s="13"/>
      <c r="F467" s="13"/>
      <c r="G467" s="3"/>
      <c r="J467" s="79">
        <f t="shared" ref="J467:K468" si="237">J468</f>
        <v>25.18</v>
      </c>
      <c r="K467" s="79">
        <f t="shared" si="237"/>
        <v>6.1</v>
      </c>
      <c r="L467" s="135">
        <f t="shared" si="223"/>
        <v>24.225575853852263</v>
      </c>
    </row>
    <row r="468" spans="1:12" ht="78" customHeight="1">
      <c r="A468" s="20" t="s">
        <v>184</v>
      </c>
      <c r="B468" s="33" t="s">
        <v>100</v>
      </c>
      <c r="C468" s="32" t="s">
        <v>7</v>
      </c>
      <c r="D468" s="79">
        <f>D469</f>
        <v>25.18</v>
      </c>
      <c r="E468" s="13">
        <f>E469</f>
        <v>0.98</v>
      </c>
      <c r="F468" s="13">
        <f>F469</f>
        <v>67.88</v>
      </c>
      <c r="G468" s="3"/>
      <c r="J468" s="79">
        <f t="shared" si="237"/>
        <v>25.18</v>
      </c>
      <c r="K468" s="79">
        <f t="shared" si="237"/>
        <v>6.1</v>
      </c>
      <c r="L468" s="135">
        <f t="shared" si="223"/>
        <v>24.225575853852263</v>
      </c>
    </row>
    <row r="469" spans="1:12" ht="39.75" customHeight="1">
      <c r="A469" s="20" t="s">
        <v>9</v>
      </c>
      <c r="B469" s="33" t="s">
        <v>100</v>
      </c>
      <c r="C469" s="32">
        <v>200</v>
      </c>
      <c r="D469" s="79">
        <v>25.18</v>
      </c>
      <c r="E469" s="13">
        <v>0.98</v>
      </c>
      <c r="F469" s="13">
        <v>67.88</v>
      </c>
      <c r="G469" s="3"/>
      <c r="J469" s="136">
        <v>25.18</v>
      </c>
      <c r="K469" s="134">
        <v>6.1</v>
      </c>
      <c r="L469" s="135">
        <f t="shared" si="223"/>
        <v>24.225575853852263</v>
      </c>
    </row>
    <row r="470" spans="1:12" ht="18.75">
      <c r="A470" s="25" t="s">
        <v>401</v>
      </c>
      <c r="B470" s="33" t="s">
        <v>101</v>
      </c>
      <c r="C470" s="32" t="s">
        <v>7</v>
      </c>
      <c r="D470" s="79">
        <f>D471+D473</f>
        <v>375</v>
      </c>
      <c r="E470" s="13" t="e">
        <f>E471+#REF!</f>
        <v>#REF!</v>
      </c>
      <c r="F470" s="13" t="e">
        <f>F471+#REF!</f>
        <v>#REF!</v>
      </c>
      <c r="G470" s="3"/>
      <c r="J470" s="79">
        <f t="shared" ref="J470:K470" si="238">J471+J473</f>
        <v>29954.35</v>
      </c>
      <c r="K470" s="79">
        <f t="shared" si="238"/>
        <v>6714.95</v>
      </c>
      <c r="L470" s="135">
        <f t="shared" si="223"/>
        <v>22.417278291800692</v>
      </c>
    </row>
    <row r="471" spans="1:12" ht="24" customHeight="1">
      <c r="A471" s="20" t="s">
        <v>37</v>
      </c>
      <c r="B471" s="33" t="s">
        <v>102</v>
      </c>
      <c r="C471" s="32" t="s">
        <v>7</v>
      </c>
      <c r="D471" s="79">
        <f>D472</f>
        <v>375</v>
      </c>
      <c r="E471" s="13">
        <v>303.92</v>
      </c>
      <c r="F471" s="13">
        <v>303.92</v>
      </c>
      <c r="G471" s="3"/>
      <c r="J471" s="79">
        <f t="shared" ref="J471:K471" si="239">J472</f>
        <v>375</v>
      </c>
      <c r="K471" s="79">
        <f t="shared" si="239"/>
        <v>0</v>
      </c>
      <c r="L471" s="135">
        <f t="shared" si="223"/>
        <v>0</v>
      </c>
    </row>
    <row r="472" spans="1:12" ht="39.75" customHeight="1">
      <c r="A472" s="20" t="s">
        <v>9</v>
      </c>
      <c r="B472" s="109" t="s">
        <v>102</v>
      </c>
      <c r="C472" s="108">
        <v>200</v>
      </c>
      <c r="D472" s="79">
        <v>375</v>
      </c>
      <c r="E472" s="13"/>
      <c r="F472" s="13"/>
      <c r="G472" s="3"/>
      <c r="J472" s="134">
        <v>375</v>
      </c>
      <c r="K472" s="134">
        <v>0</v>
      </c>
      <c r="L472" s="135">
        <f t="shared" si="223"/>
        <v>0</v>
      </c>
    </row>
    <row r="473" spans="1:12" ht="39.75" customHeight="1">
      <c r="A473" s="20" t="s">
        <v>506</v>
      </c>
      <c r="B473" s="117" t="s">
        <v>507</v>
      </c>
      <c r="C473" s="116" t="s">
        <v>7</v>
      </c>
      <c r="D473" s="79">
        <f>D474</f>
        <v>0</v>
      </c>
      <c r="E473" s="13"/>
      <c r="F473" s="13"/>
      <c r="G473" s="3"/>
      <c r="J473" s="79">
        <f t="shared" ref="J473:K473" si="240">J474</f>
        <v>29579.35</v>
      </c>
      <c r="K473" s="79">
        <f t="shared" si="240"/>
        <v>6714.95</v>
      </c>
      <c r="L473" s="135">
        <f t="shared" si="223"/>
        <v>22.701479241430256</v>
      </c>
    </row>
    <row r="474" spans="1:12" ht="39.75" customHeight="1">
      <c r="A474" s="20" t="s">
        <v>9</v>
      </c>
      <c r="B474" s="117" t="s">
        <v>507</v>
      </c>
      <c r="C474" s="116">
        <v>200</v>
      </c>
      <c r="D474" s="79">
        <v>0</v>
      </c>
      <c r="E474" s="13"/>
      <c r="F474" s="13"/>
      <c r="G474" s="3"/>
      <c r="J474" s="134">
        <v>29579.35</v>
      </c>
      <c r="K474" s="134">
        <v>6714.95</v>
      </c>
      <c r="L474" s="135">
        <f t="shared" si="223"/>
        <v>22.701479241430256</v>
      </c>
    </row>
    <row r="475" spans="1:12" ht="36" customHeight="1">
      <c r="A475" s="20" t="s">
        <v>34</v>
      </c>
      <c r="B475" s="33" t="s">
        <v>103</v>
      </c>
      <c r="C475" s="32" t="s">
        <v>7</v>
      </c>
      <c r="D475" s="79">
        <f>D476+D478+D482+D486+D490+D492+D494+D502+D504+D507+D480+D488</f>
        <v>27023.15</v>
      </c>
      <c r="E475" s="13" t="e">
        <f>#REF!</f>
        <v>#REF!</v>
      </c>
      <c r="F475" s="13" t="e">
        <f>#REF!</f>
        <v>#REF!</v>
      </c>
      <c r="G475" s="3"/>
      <c r="J475" s="79">
        <f>J476+J478+J482+J486+J490+J492+J494+J502+J504+J507+J480+J488</f>
        <v>36261.03</v>
      </c>
      <c r="K475" s="79">
        <f t="shared" ref="K475" si="241">K476+K478+K482+K486+K490+K492+K494+K502+K504+K507+K480+K488</f>
        <v>22395.049999999996</v>
      </c>
      <c r="L475" s="135">
        <f t="shared" si="223"/>
        <v>61.760655999016009</v>
      </c>
    </row>
    <row r="476" spans="1:12" ht="41.25" customHeight="1">
      <c r="A476" s="66" t="s">
        <v>15</v>
      </c>
      <c r="B476" s="33" t="s">
        <v>306</v>
      </c>
      <c r="C476" s="32" t="s">
        <v>7</v>
      </c>
      <c r="D476" s="79">
        <f>D477</f>
        <v>6</v>
      </c>
      <c r="E476" s="13"/>
      <c r="F476" s="13"/>
      <c r="G476" s="3"/>
      <c r="J476" s="79">
        <f t="shared" ref="J476:K476" si="242">J477</f>
        <v>6</v>
      </c>
      <c r="K476" s="79">
        <f t="shared" si="242"/>
        <v>3.6</v>
      </c>
      <c r="L476" s="135">
        <f t="shared" si="223"/>
        <v>60</v>
      </c>
    </row>
    <row r="477" spans="1:12" ht="37.5" customHeight="1">
      <c r="A477" s="20" t="s">
        <v>9</v>
      </c>
      <c r="B477" s="33" t="s">
        <v>306</v>
      </c>
      <c r="C477" s="32">
        <v>200</v>
      </c>
      <c r="D477" s="79">
        <v>6</v>
      </c>
      <c r="E477" s="13"/>
      <c r="F477" s="13"/>
      <c r="G477" s="3"/>
      <c r="J477" s="134">
        <v>6</v>
      </c>
      <c r="K477" s="134">
        <v>3.6</v>
      </c>
      <c r="L477" s="135">
        <f t="shared" si="223"/>
        <v>60</v>
      </c>
    </row>
    <row r="478" spans="1:12" ht="18.75">
      <c r="A478" s="20" t="s">
        <v>32</v>
      </c>
      <c r="B478" s="33" t="s">
        <v>104</v>
      </c>
      <c r="C478" s="32" t="s">
        <v>7</v>
      </c>
      <c r="D478" s="79">
        <f>D479</f>
        <v>357.75</v>
      </c>
      <c r="E478" s="13" t="e">
        <f>E479+#REF!</f>
        <v>#REF!</v>
      </c>
      <c r="F478" s="13" t="e">
        <f>F479+#REF!</f>
        <v>#REF!</v>
      </c>
      <c r="G478" s="3"/>
      <c r="J478" s="79">
        <f t="shared" ref="J478:K478" si="243">J479</f>
        <v>357.75</v>
      </c>
      <c r="K478" s="79">
        <f t="shared" si="243"/>
        <v>24.44</v>
      </c>
      <c r="L478" s="135">
        <f t="shared" si="223"/>
        <v>6.831586303284416</v>
      </c>
    </row>
    <row r="479" spans="1:12" ht="78.75" customHeight="1">
      <c r="A479" s="20" t="s">
        <v>17</v>
      </c>
      <c r="B479" s="33" t="s">
        <v>104</v>
      </c>
      <c r="C479" s="32">
        <v>100</v>
      </c>
      <c r="D479" s="79">
        <v>357.75</v>
      </c>
      <c r="E479" s="13">
        <v>514.79</v>
      </c>
      <c r="F479" s="13">
        <v>514.79</v>
      </c>
      <c r="G479" s="3"/>
      <c r="J479" s="136">
        <v>357.75</v>
      </c>
      <c r="K479" s="136">
        <v>24.44</v>
      </c>
      <c r="L479" s="135">
        <f>K479/J479*100</f>
        <v>6.831586303284416</v>
      </c>
    </row>
    <row r="480" spans="1:12" ht="24.75" customHeight="1">
      <c r="A480" s="20" t="s">
        <v>370</v>
      </c>
      <c r="B480" s="117" t="s">
        <v>453</v>
      </c>
      <c r="C480" s="116" t="s">
        <v>7</v>
      </c>
      <c r="D480" s="79">
        <f>D481</f>
        <v>30</v>
      </c>
      <c r="E480" s="13"/>
      <c r="F480" s="13"/>
      <c r="G480" s="3"/>
      <c r="J480" s="79">
        <f t="shared" ref="J480:K480" si="244">J481</f>
        <v>30</v>
      </c>
      <c r="K480" s="79">
        <f t="shared" si="244"/>
        <v>0</v>
      </c>
      <c r="L480" s="135">
        <f t="shared" ref="L480:L481" si="245">K480/J480*100</f>
        <v>0</v>
      </c>
    </row>
    <row r="481" spans="1:12" ht="37.5" customHeight="1">
      <c r="A481" s="20" t="s">
        <v>9</v>
      </c>
      <c r="B481" s="117" t="s">
        <v>453</v>
      </c>
      <c r="C481" s="116">
        <v>200</v>
      </c>
      <c r="D481" s="79">
        <v>30</v>
      </c>
      <c r="E481" s="13"/>
      <c r="F481" s="13"/>
      <c r="G481" s="3"/>
      <c r="J481" s="134">
        <v>30</v>
      </c>
      <c r="K481" s="134">
        <v>0</v>
      </c>
      <c r="L481" s="135">
        <f t="shared" si="245"/>
        <v>0</v>
      </c>
    </row>
    <row r="482" spans="1:12" ht="40.5" customHeight="1">
      <c r="A482" s="20" t="s">
        <v>279</v>
      </c>
      <c r="B482" s="33" t="s">
        <v>280</v>
      </c>
      <c r="C482" s="32" t="s">
        <v>7</v>
      </c>
      <c r="D482" s="79">
        <f>D483+D484+D485</f>
        <v>14362.590000000002</v>
      </c>
      <c r="E482" s="13"/>
      <c r="F482" s="13"/>
      <c r="G482" s="3"/>
      <c r="J482" s="79">
        <f t="shared" ref="J482:K482" si="246">J483+J484+J485</f>
        <v>14315.59</v>
      </c>
      <c r="K482" s="79">
        <f t="shared" si="246"/>
        <v>9975.1699999999983</v>
      </c>
      <c r="L482" s="135">
        <f t="shared" ref="L482:L485" si="247">K482/J482*100</f>
        <v>69.680467238863358</v>
      </c>
    </row>
    <row r="483" spans="1:12" ht="78.75" customHeight="1">
      <c r="A483" s="20" t="s">
        <v>17</v>
      </c>
      <c r="B483" s="33" t="s">
        <v>280</v>
      </c>
      <c r="C483" s="32">
        <v>100</v>
      </c>
      <c r="D483" s="79">
        <v>12370.29</v>
      </c>
      <c r="E483" s="13"/>
      <c r="F483" s="13"/>
      <c r="G483" s="3"/>
      <c r="J483" s="136">
        <v>12609.48</v>
      </c>
      <c r="K483" s="134">
        <v>8761.5</v>
      </c>
      <c r="L483" s="135">
        <f t="shared" si="247"/>
        <v>69.483436271757441</v>
      </c>
    </row>
    <row r="484" spans="1:12" ht="39.75" customHeight="1">
      <c r="A484" s="20" t="s">
        <v>9</v>
      </c>
      <c r="B484" s="33" t="s">
        <v>280</v>
      </c>
      <c r="C484" s="32">
        <v>200</v>
      </c>
      <c r="D484" s="79">
        <v>1968.1</v>
      </c>
      <c r="E484" s="13"/>
      <c r="F484" s="13"/>
      <c r="G484" s="3"/>
      <c r="J484" s="136">
        <v>1679.36</v>
      </c>
      <c r="K484" s="136">
        <v>1211.1199999999999</v>
      </c>
      <c r="L484" s="135">
        <f t="shared" si="247"/>
        <v>72.117949695121951</v>
      </c>
    </row>
    <row r="485" spans="1:12" ht="29.25" customHeight="1">
      <c r="A485" s="20" t="s">
        <v>11</v>
      </c>
      <c r="B485" s="33" t="s">
        <v>280</v>
      </c>
      <c r="C485" s="32">
        <v>800</v>
      </c>
      <c r="D485" s="79">
        <v>24.2</v>
      </c>
      <c r="E485" s="13"/>
      <c r="F485" s="13"/>
      <c r="G485" s="3"/>
      <c r="J485" s="136">
        <v>26.75</v>
      </c>
      <c r="K485" s="136">
        <v>2.5499999999999998</v>
      </c>
      <c r="L485" s="135">
        <f t="shared" si="247"/>
        <v>9.5327102803738306</v>
      </c>
    </row>
    <row r="486" spans="1:12" ht="40.5" customHeight="1">
      <c r="A486" s="20" t="s">
        <v>294</v>
      </c>
      <c r="B486" s="33" t="s">
        <v>295</v>
      </c>
      <c r="C486" s="32" t="s">
        <v>7</v>
      </c>
      <c r="D486" s="79">
        <f>D487</f>
        <v>10</v>
      </c>
      <c r="E486" s="13"/>
      <c r="F486" s="13"/>
      <c r="G486" s="3"/>
      <c r="J486" s="79">
        <f t="shared" ref="J486:K486" si="248">J487</f>
        <v>10</v>
      </c>
      <c r="K486" s="79">
        <f t="shared" si="248"/>
        <v>0.72</v>
      </c>
      <c r="L486" s="135">
        <f t="shared" ref="L486:L495" si="249">K486/J486*100</f>
        <v>7.1999999999999993</v>
      </c>
    </row>
    <row r="487" spans="1:12" ht="45.75" customHeight="1">
      <c r="A487" s="20" t="s">
        <v>9</v>
      </c>
      <c r="B487" s="33" t="s">
        <v>295</v>
      </c>
      <c r="C487" s="32">
        <v>200</v>
      </c>
      <c r="D487" s="79">
        <v>10</v>
      </c>
      <c r="E487" s="13"/>
      <c r="F487" s="13"/>
      <c r="G487" s="3"/>
      <c r="J487" s="134">
        <v>10</v>
      </c>
      <c r="K487" s="136">
        <v>0.72</v>
      </c>
      <c r="L487" s="135">
        <f t="shared" si="249"/>
        <v>7.1999999999999993</v>
      </c>
    </row>
    <row r="488" spans="1:12" ht="60.75" customHeight="1">
      <c r="A488" s="20" t="s">
        <v>517</v>
      </c>
      <c r="B488" s="117" t="s">
        <v>518</v>
      </c>
      <c r="C488" s="116" t="s">
        <v>7</v>
      </c>
      <c r="D488" s="79">
        <f>D489</f>
        <v>0</v>
      </c>
      <c r="E488" s="13"/>
      <c r="F488" s="13"/>
      <c r="G488" s="3"/>
      <c r="J488" s="79">
        <f t="shared" ref="J488:K488" si="250">J489</f>
        <v>7737.36</v>
      </c>
      <c r="K488" s="79">
        <f t="shared" si="250"/>
        <v>5094.17</v>
      </c>
      <c r="L488" s="135">
        <f t="shared" si="249"/>
        <v>65.838606449745143</v>
      </c>
    </row>
    <row r="489" spans="1:12" ht="23.25" customHeight="1">
      <c r="A489" s="20" t="s">
        <v>11</v>
      </c>
      <c r="B489" s="117" t="s">
        <v>518</v>
      </c>
      <c r="C489" s="116">
        <v>300</v>
      </c>
      <c r="D489" s="79">
        <v>0</v>
      </c>
      <c r="E489" s="13"/>
      <c r="F489" s="13"/>
      <c r="G489" s="3"/>
      <c r="J489" s="136">
        <v>7737.36</v>
      </c>
      <c r="K489" s="136">
        <v>5094.17</v>
      </c>
      <c r="L489" s="135">
        <f t="shared" si="249"/>
        <v>65.838606449745143</v>
      </c>
    </row>
    <row r="490" spans="1:12" ht="42.75" customHeight="1">
      <c r="A490" s="71" t="s">
        <v>435</v>
      </c>
      <c r="B490" s="117" t="s">
        <v>436</v>
      </c>
      <c r="C490" s="116" t="s">
        <v>7</v>
      </c>
      <c r="D490" s="79">
        <f>D491</f>
        <v>3907.46</v>
      </c>
      <c r="E490" s="13"/>
      <c r="F490" s="13"/>
      <c r="G490" s="3"/>
      <c r="J490" s="79">
        <f t="shared" ref="J490:K490" si="251">J491</f>
        <v>4273.7</v>
      </c>
      <c r="K490" s="79">
        <f t="shared" si="251"/>
        <v>2240.27</v>
      </c>
      <c r="L490" s="135">
        <f t="shared" si="249"/>
        <v>52.41991716779372</v>
      </c>
    </row>
    <row r="491" spans="1:12" ht="38.25" customHeight="1">
      <c r="A491" s="20" t="s">
        <v>9</v>
      </c>
      <c r="B491" s="117" t="s">
        <v>436</v>
      </c>
      <c r="C491" s="116">
        <v>200</v>
      </c>
      <c r="D491" s="79">
        <v>3907.46</v>
      </c>
      <c r="E491" s="13"/>
      <c r="F491" s="13"/>
      <c r="G491" s="3"/>
      <c r="J491" s="134">
        <v>4273.7</v>
      </c>
      <c r="K491" s="134">
        <v>2240.27</v>
      </c>
      <c r="L491" s="135">
        <f t="shared" si="249"/>
        <v>52.41991716779372</v>
      </c>
    </row>
    <row r="492" spans="1:12" ht="40.5" customHeight="1">
      <c r="A492" s="71" t="s">
        <v>437</v>
      </c>
      <c r="B492" s="117" t="s">
        <v>438</v>
      </c>
      <c r="C492" s="116" t="s">
        <v>7</v>
      </c>
      <c r="D492" s="79">
        <f>D493</f>
        <v>6920.1</v>
      </c>
      <c r="E492" s="13"/>
      <c r="F492" s="13"/>
      <c r="G492" s="3"/>
      <c r="J492" s="79">
        <f t="shared" ref="J492:K492" si="252">J493</f>
        <v>8041.38</v>
      </c>
      <c r="K492" s="79">
        <f t="shared" si="252"/>
        <v>4028.53</v>
      </c>
      <c r="L492" s="135">
        <f t="shared" si="249"/>
        <v>50.097495703473783</v>
      </c>
    </row>
    <row r="493" spans="1:12" ht="41.25" customHeight="1">
      <c r="A493" s="20" t="s">
        <v>9</v>
      </c>
      <c r="B493" s="117" t="s">
        <v>438</v>
      </c>
      <c r="C493" s="116">
        <v>200</v>
      </c>
      <c r="D493" s="79">
        <v>6920.1</v>
      </c>
      <c r="E493" s="13"/>
      <c r="F493" s="13"/>
      <c r="G493" s="3"/>
      <c r="J493" s="136">
        <v>8041.38</v>
      </c>
      <c r="K493" s="136">
        <v>4028.53</v>
      </c>
      <c r="L493" s="135">
        <f t="shared" si="249"/>
        <v>50.097495703473783</v>
      </c>
    </row>
    <row r="494" spans="1:12" ht="21.75" customHeight="1">
      <c r="A494" s="19" t="s">
        <v>33</v>
      </c>
      <c r="B494" s="33" t="s">
        <v>105</v>
      </c>
      <c r="C494" s="32" t="s">
        <v>7</v>
      </c>
      <c r="D494" s="79">
        <f>D495+D496</f>
        <v>309.25</v>
      </c>
      <c r="E494" s="13">
        <f>E495</f>
        <v>200</v>
      </c>
      <c r="F494" s="13">
        <f>F495</f>
        <v>200</v>
      </c>
      <c r="G494" s="3"/>
      <c r="J494" s="79">
        <f t="shared" ref="J494:K494" si="253">J495+J496</f>
        <v>369.25</v>
      </c>
      <c r="K494" s="79">
        <f t="shared" si="253"/>
        <v>260.62</v>
      </c>
      <c r="L494" s="135">
        <f t="shared" si="249"/>
        <v>70.580907244414362</v>
      </c>
    </row>
    <row r="495" spans="1:12" ht="42" customHeight="1">
      <c r="A495" s="20" t="s">
        <v>9</v>
      </c>
      <c r="B495" s="33" t="s">
        <v>105</v>
      </c>
      <c r="C495" s="32">
        <v>200</v>
      </c>
      <c r="D495" s="79">
        <v>200</v>
      </c>
      <c r="E495" s="13">
        <f>E496</f>
        <v>200</v>
      </c>
      <c r="F495" s="13">
        <f>F496</f>
        <v>200</v>
      </c>
      <c r="G495" s="3"/>
      <c r="J495" s="134">
        <v>194</v>
      </c>
      <c r="K495" s="134">
        <v>102.85</v>
      </c>
      <c r="L495" s="135">
        <f t="shared" si="249"/>
        <v>53.015463917525771</v>
      </c>
    </row>
    <row r="496" spans="1:12" ht="18" customHeight="1">
      <c r="A496" s="20" t="s">
        <v>11</v>
      </c>
      <c r="B496" s="33" t="s">
        <v>105</v>
      </c>
      <c r="C496" s="32">
        <v>800</v>
      </c>
      <c r="D496" s="79">
        <v>109.25</v>
      </c>
      <c r="E496" s="13">
        <v>200</v>
      </c>
      <c r="F496" s="13">
        <v>200</v>
      </c>
      <c r="G496" s="3"/>
      <c r="J496" s="136">
        <v>175.25</v>
      </c>
      <c r="K496" s="136">
        <v>157.77000000000001</v>
      </c>
      <c r="L496" s="135">
        <f>K496/J496*100</f>
        <v>90.025677603423688</v>
      </c>
    </row>
    <row r="497" spans="1:12" ht="39.75" customHeight="1">
      <c r="A497" s="20" t="s">
        <v>281</v>
      </c>
      <c r="B497" s="33" t="s">
        <v>282</v>
      </c>
      <c r="C497" s="32" t="s">
        <v>7</v>
      </c>
      <c r="D497" s="79">
        <f>D499+D501+D498+D500</f>
        <v>0</v>
      </c>
      <c r="E497" s="13"/>
      <c r="F497" s="13"/>
      <c r="G497" s="3"/>
      <c r="J497" s="136"/>
      <c r="K497" s="136"/>
      <c r="L497" s="136"/>
    </row>
    <row r="498" spans="1:12" ht="81.75" customHeight="1">
      <c r="A498" s="20" t="s">
        <v>17</v>
      </c>
      <c r="B498" s="33" t="s">
        <v>282</v>
      </c>
      <c r="C498" s="32">
        <v>100</v>
      </c>
      <c r="D498" s="79">
        <v>0</v>
      </c>
      <c r="E498" s="13"/>
      <c r="F498" s="13"/>
      <c r="G498" s="3"/>
      <c r="J498" s="136"/>
      <c r="K498" s="136"/>
      <c r="L498" s="136"/>
    </row>
    <row r="499" spans="1:12" ht="41.25" customHeight="1">
      <c r="A499" s="20" t="s">
        <v>9</v>
      </c>
      <c r="B499" s="33" t="s">
        <v>282</v>
      </c>
      <c r="C499" s="32">
        <v>200</v>
      </c>
      <c r="D499" s="79">
        <v>0</v>
      </c>
      <c r="E499" s="13"/>
      <c r="F499" s="13"/>
      <c r="G499" s="3"/>
      <c r="J499" s="136"/>
      <c r="K499" s="136"/>
      <c r="L499" s="136"/>
    </row>
    <row r="500" spans="1:12" ht="18.75" customHeight="1">
      <c r="A500" s="20" t="s">
        <v>10</v>
      </c>
      <c r="B500" s="96" t="s">
        <v>282</v>
      </c>
      <c r="C500" s="95">
        <v>300</v>
      </c>
      <c r="D500" s="79">
        <v>0</v>
      </c>
      <c r="E500" s="13"/>
      <c r="F500" s="13"/>
      <c r="G500" s="3"/>
      <c r="J500" s="136"/>
      <c r="K500" s="136"/>
      <c r="L500" s="136"/>
    </row>
    <row r="501" spans="1:12" ht="23.25" customHeight="1">
      <c r="A501" s="20" t="s">
        <v>11</v>
      </c>
      <c r="B501" s="33" t="s">
        <v>282</v>
      </c>
      <c r="C501" s="32">
        <v>800</v>
      </c>
      <c r="D501" s="79">
        <v>0</v>
      </c>
      <c r="E501" s="13"/>
      <c r="F501" s="13"/>
      <c r="G501" s="3"/>
      <c r="J501" s="136"/>
      <c r="K501" s="136"/>
      <c r="L501" s="136"/>
    </row>
    <row r="502" spans="1:12" ht="18.75" customHeight="1">
      <c r="A502" s="112" t="s">
        <v>405</v>
      </c>
      <c r="B502" s="109" t="s">
        <v>404</v>
      </c>
      <c r="C502" s="108" t="s">
        <v>7</v>
      </c>
      <c r="D502" s="79">
        <f>D503</f>
        <v>17</v>
      </c>
      <c r="E502" s="13"/>
      <c r="F502" s="13"/>
      <c r="G502" s="3"/>
      <c r="J502" s="79">
        <f t="shared" ref="J502:K502" si="254">J503</f>
        <v>17</v>
      </c>
      <c r="K502" s="79">
        <f t="shared" si="254"/>
        <v>10.39</v>
      </c>
      <c r="L502" s="135">
        <f t="shared" ref="L502:L505" si="255">K502/J502*100</f>
        <v>61.117647058823529</v>
      </c>
    </row>
    <row r="503" spans="1:12" ht="39.75" customHeight="1">
      <c r="A503" s="112" t="s">
        <v>406</v>
      </c>
      <c r="B503" s="109" t="s">
        <v>404</v>
      </c>
      <c r="C503" s="108">
        <v>700</v>
      </c>
      <c r="D503" s="79">
        <v>17</v>
      </c>
      <c r="E503" s="13"/>
      <c r="F503" s="13"/>
      <c r="G503" s="3"/>
      <c r="J503" s="134">
        <v>17</v>
      </c>
      <c r="K503" s="136">
        <v>10.39</v>
      </c>
      <c r="L503" s="135">
        <f t="shared" si="255"/>
        <v>61.117647058823529</v>
      </c>
    </row>
    <row r="504" spans="1:12" ht="42.75" customHeight="1">
      <c r="A504" s="58" t="s">
        <v>185</v>
      </c>
      <c r="B504" s="33" t="s">
        <v>106</v>
      </c>
      <c r="C504" s="32" t="s">
        <v>7</v>
      </c>
      <c r="D504" s="79">
        <f>D505+D506</f>
        <v>1100</v>
      </c>
      <c r="E504" s="13"/>
      <c r="F504" s="13"/>
      <c r="G504" s="3"/>
      <c r="J504" s="79">
        <f t="shared" ref="J504:K504" si="256">J505+J506</f>
        <v>1100</v>
      </c>
      <c r="K504" s="79">
        <f t="shared" si="256"/>
        <v>754.14</v>
      </c>
      <c r="L504" s="135">
        <f t="shared" si="255"/>
        <v>68.558181818181822</v>
      </c>
    </row>
    <row r="505" spans="1:12" ht="79.5" customHeight="1">
      <c r="A505" s="20" t="s">
        <v>17</v>
      </c>
      <c r="B505" s="33" t="s">
        <v>106</v>
      </c>
      <c r="C505" s="32">
        <v>100</v>
      </c>
      <c r="D505" s="79">
        <v>1081</v>
      </c>
      <c r="E505" s="13"/>
      <c r="F505" s="13"/>
      <c r="G505" s="3"/>
      <c r="J505" s="134">
        <v>1081.25</v>
      </c>
      <c r="K505" s="134">
        <v>749.5</v>
      </c>
      <c r="L505" s="135">
        <f t="shared" si="255"/>
        <v>69.317919075144502</v>
      </c>
    </row>
    <row r="506" spans="1:12" ht="39" customHeight="1">
      <c r="A506" s="20" t="s">
        <v>9</v>
      </c>
      <c r="B506" s="33" t="s">
        <v>106</v>
      </c>
      <c r="C506" s="32">
        <v>200</v>
      </c>
      <c r="D506" s="79">
        <v>19</v>
      </c>
      <c r="E506" s="13"/>
      <c r="F506" s="13"/>
      <c r="G506" s="3"/>
      <c r="J506" s="134">
        <v>18.75</v>
      </c>
      <c r="K506" s="134">
        <v>4.6399999999999997</v>
      </c>
      <c r="L506" s="135">
        <f>K506/J506*100</f>
        <v>24.746666666666663</v>
      </c>
    </row>
    <row r="507" spans="1:12" ht="42" customHeight="1">
      <c r="A507" s="20" t="s">
        <v>186</v>
      </c>
      <c r="B507" s="33" t="s">
        <v>107</v>
      </c>
      <c r="C507" s="32" t="s">
        <v>7</v>
      </c>
      <c r="D507" s="79">
        <f>D508</f>
        <v>3</v>
      </c>
      <c r="E507" s="13"/>
      <c r="F507" s="13"/>
      <c r="G507" s="3"/>
      <c r="J507" s="79">
        <f t="shared" ref="J507:K507" si="257">J508</f>
        <v>3</v>
      </c>
      <c r="K507" s="79">
        <f t="shared" si="257"/>
        <v>3</v>
      </c>
      <c r="L507" s="135">
        <f t="shared" ref="L507:L513" si="258">K507/J507*100</f>
        <v>100</v>
      </c>
    </row>
    <row r="508" spans="1:12" ht="36.75" customHeight="1">
      <c r="A508" s="20" t="s">
        <v>9</v>
      </c>
      <c r="B508" s="33" t="s">
        <v>107</v>
      </c>
      <c r="C508" s="32">
        <v>200</v>
      </c>
      <c r="D508" s="79">
        <v>3</v>
      </c>
      <c r="E508" s="13"/>
      <c r="F508" s="13"/>
      <c r="G508" s="3"/>
      <c r="J508" s="135">
        <v>3</v>
      </c>
      <c r="K508" s="135">
        <v>3</v>
      </c>
      <c r="L508" s="135">
        <f t="shared" si="258"/>
        <v>100</v>
      </c>
    </row>
    <row r="509" spans="1:12" ht="40.5" customHeight="1">
      <c r="A509" s="20" t="s">
        <v>390</v>
      </c>
      <c r="B509" s="33" t="s">
        <v>388</v>
      </c>
      <c r="C509" s="32" t="s">
        <v>7</v>
      </c>
      <c r="D509" s="79">
        <f>D510</f>
        <v>0</v>
      </c>
      <c r="E509" s="13"/>
      <c r="F509" s="13"/>
      <c r="G509" s="3"/>
      <c r="J509" s="79">
        <f t="shared" ref="J509:K510" si="259">J510</f>
        <v>29501.41</v>
      </c>
      <c r="K509" s="79">
        <f t="shared" si="259"/>
        <v>0</v>
      </c>
      <c r="L509" s="135">
        <f t="shared" si="258"/>
        <v>0</v>
      </c>
    </row>
    <row r="510" spans="1:12" ht="24" customHeight="1">
      <c r="A510" s="20" t="s">
        <v>391</v>
      </c>
      <c r="B510" s="33" t="s">
        <v>389</v>
      </c>
      <c r="C510" s="32" t="s">
        <v>7</v>
      </c>
      <c r="D510" s="79">
        <f>D511</f>
        <v>0</v>
      </c>
      <c r="E510" s="13"/>
      <c r="F510" s="13"/>
      <c r="G510" s="3"/>
      <c r="J510" s="79">
        <f t="shared" si="259"/>
        <v>29501.41</v>
      </c>
      <c r="K510" s="79">
        <f t="shared" si="259"/>
        <v>0</v>
      </c>
      <c r="L510" s="135">
        <f t="shared" si="258"/>
        <v>0</v>
      </c>
    </row>
    <row r="511" spans="1:12" ht="42.75" customHeight="1">
      <c r="A511" s="20" t="s">
        <v>212</v>
      </c>
      <c r="B511" s="33" t="s">
        <v>389</v>
      </c>
      <c r="C511" s="32">
        <v>400</v>
      </c>
      <c r="D511" s="79">
        <v>0</v>
      </c>
      <c r="E511" s="13"/>
      <c r="F511" s="13"/>
      <c r="G511" s="3"/>
      <c r="J511" s="136">
        <v>29501.41</v>
      </c>
      <c r="K511" s="134">
        <v>0</v>
      </c>
      <c r="L511" s="135">
        <f t="shared" si="258"/>
        <v>0</v>
      </c>
    </row>
    <row r="512" spans="1:12" ht="64.5" customHeight="1">
      <c r="A512" s="41" t="s">
        <v>318</v>
      </c>
      <c r="B512" s="42" t="s">
        <v>317</v>
      </c>
      <c r="C512" s="43" t="s">
        <v>7</v>
      </c>
      <c r="D512" s="78">
        <f>D513</f>
        <v>30</v>
      </c>
      <c r="E512" s="13"/>
      <c r="F512" s="13"/>
      <c r="G512" s="3"/>
      <c r="J512" s="78">
        <f t="shared" ref="J512:K513" si="260">J513</f>
        <v>30</v>
      </c>
      <c r="K512" s="159">
        <f t="shared" si="260"/>
        <v>0</v>
      </c>
      <c r="L512" s="137">
        <f t="shared" si="258"/>
        <v>0</v>
      </c>
    </row>
    <row r="513" spans="1:12" ht="60" customHeight="1">
      <c r="A513" s="20" t="s">
        <v>316</v>
      </c>
      <c r="B513" s="33" t="s">
        <v>340</v>
      </c>
      <c r="C513" s="32" t="s">
        <v>7</v>
      </c>
      <c r="D513" s="79">
        <f>D514</f>
        <v>30</v>
      </c>
      <c r="E513" s="13"/>
      <c r="F513" s="13"/>
      <c r="G513" s="3"/>
      <c r="J513" s="79">
        <f t="shared" si="260"/>
        <v>30</v>
      </c>
      <c r="K513" s="79">
        <f t="shared" si="260"/>
        <v>0</v>
      </c>
      <c r="L513" s="135">
        <f t="shared" si="258"/>
        <v>0</v>
      </c>
    </row>
    <row r="514" spans="1:12" ht="39" customHeight="1">
      <c r="A514" s="20" t="s">
        <v>9</v>
      </c>
      <c r="B514" s="33" t="s">
        <v>340</v>
      </c>
      <c r="C514" s="32">
        <v>200</v>
      </c>
      <c r="D514" s="79">
        <v>30</v>
      </c>
      <c r="E514" s="13"/>
      <c r="F514" s="13"/>
      <c r="G514" s="3"/>
      <c r="J514" s="134">
        <v>30</v>
      </c>
      <c r="K514" s="134">
        <v>0</v>
      </c>
      <c r="L514" s="135">
        <f t="shared" ref="L514:L535" si="261">K514/J514*100</f>
        <v>0</v>
      </c>
    </row>
    <row r="515" spans="1:12" ht="61.5" customHeight="1">
      <c r="A515" s="51" t="s">
        <v>283</v>
      </c>
      <c r="B515" s="42" t="s">
        <v>108</v>
      </c>
      <c r="C515" s="43" t="s">
        <v>7</v>
      </c>
      <c r="D515" s="78">
        <f>D516+D519+D524</f>
        <v>1930</v>
      </c>
      <c r="E515" s="23"/>
      <c r="F515" s="23"/>
      <c r="G515" s="3"/>
      <c r="J515" s="78">
        <f t="shared" ref="J515:K515" si="262">J516+J519+J524</f>
        <v>2168.41</v>
      </c>
      <c r="K515" s="78">
        <f t="shared" si="262"/>
        <v>1559.31</v>
      </c>
      <c r="L515" s="137">
        <f t="shared" si="261"/>
        <v>71.910293717516524</v>
      </c>
    </row>
    <row r="516" spans="1:12" ht="42.75" customHeight="1">
      <c r="A516" s="104" t="s">
        <v>445</v>
      </c>
      <c r="B516" s="42" t="s">
        <v>446</v>
      </c>
      <c r="C516" s="43" t="s">
        <v>7</v>
      </c>
      <c r="D516" s="78">
        <f>D517</f>
        <v>787.89</v>
      </c>
      <c r="E516" s="23"/>
      <c r="F516" s="23"/>
      <c r="G516" s="3"/>
      <c r="J516" s="78">
        <f t="shared" ref="J516:K517" si="263">J517</f>
        <v>921</v>
      </c>
      <c r="K516" s="78">
        <f t="shared" si="263"/>
        <v>483.46</v>
      </c>
      <c r="L516" s="137">
        <f t="shared" si="261"/>
        <v>52.492942453854511</v>
      </c>
    </row>
    <row r="517" spans="1:12" ht="84" customHeight="1">
      <c r="A517" s="107" t="s">
        <v>447</v>
      </c>
      <c r="B517" s="117" t="s">
        <v>448</v>
      </c>
      <c r="C517" s="116" t="s">
        <v>7</v>
      </c>
      <c r="D517" s="79">
        <f>D518</f>
        <v>787.89</v>
      </c>
      <c r="E517" s="23"/>
      <c r="F517" s="23"/>
      <c r="G517" s="3"/>
      <c r="J517" s="79">
        <f t="shared" si="263"/>
        <v>921</v>
      </c>
      <c r="K517" s="79">
        <f t="shared" si="263"/>
        <v>483.46</v>
      </c>
      <c r="L517" s="135">
        <f t="shared" si="261"/>
        <v>52.492942453854511</v>
      </c>
    </row>
    <row r="518" spans="1:12" ht="42" customHeight="1">
      <c r="A518" s="5" t="s">
        <v>9</v>
      </c>
      <c r="B518" s="117" t="s">
        <v>448</v>
      </c>
      <c r="C518" s="32">
        <v>200</v>
      </c>
      <c r="D518" s="79">
        <v>787.89</v>
      </c>
      <c r="E518" s="23"/>
      <c r="F518" s="23"/>
      <c r="G518" s="3"/>
      <c r="J518" s="134">
        <v>921</v>
      </c>
      <c r="K518" s="134">
        <v>483.46</v>
      </c>
      <c r="L518" s="135">
        <f t="shared" si="261"/>
        <v>52.492942453854511</v>
      </c>
    </row>
    <row r="519" spans="1:12" ht="57" customHeight="1">
      <c r="A519" s="104" t="s">
        <v>439</v>
      </c>
      <c r="B519" s="42" t="s">
        <v>440</v>
      </c>
      <c r="C519" s="43" t="s">
        <v>7</v>
      </c>
      <c r="D519" s="78">
        <f>D520+D522</f>
        <v>1142.1099999999999</v>
      </c>
      <c r="E519" s="23"/>
      <c r="F519" s="23"/>
      <c r="G519" s="3"/>
      <c r="J519" s="78">
        <f t="shared" ref="J519:K519" si="264">J520+J522</f>
        <v>1142.1099999999999</v>
      </c>
      <c r="K519" s="78">
        <f t="shared" si="264"/>
        <v>1070.5899999999999</v>
      </c>
      <c r="L519" s="137">
        <f t="shared" si="261"/>
        <v>93.737906156149592</v>
      </c>
    </row>
    <row r="520" spans="1:12" ht="63" customHeight="1">
      <c r="A520" s="94" t="s">
        <v>441</v>
      </c>
      <c r="B520" s="117" t="s">
        <v>442</v>
      </c>
      <c r="C520" s="116" t="s">
        <v>7</v>
      </c>
      <c r="D520" s="79">
        <f>D521</f>
        <v>1085</v>
      </c>
      <c r="E520" s="23"/>
      <c r="F520" s="23"/>
      <c r="G520" s="3"/>
      <c r="J520" s="79">
        <f t="shared" ref="J520:K520" si="265">J521</f>
        <v>1085</v>
      </c>
      <c r="K520" s="79">
        <f t="shared" si="265"/>
        <v>1017.06</v>
      </c>
      <c r="L520" s="135">
        <f t="shared" si="261"/>
        <v>93.738248847926258</v>
      </c>
    </row>
    <row r="521" spans="1:12" ht="42" customHeight="1">
      <c r="A521" s="5" t="s">
        <v>9</v>
      </c>
      <c r="B521" s="117" t="s">
        <v>442</v>
      </c>
      <c r="C521" s="116">
        <v>200</v>
      </c>
      <c r="D521" s="79">
        <v>1085</v>
      </c>
      <c r="E521" s="23"/>
      <c r="F521" s="23"/>
      <c r="G521" s="3"/>
      <c r="J521" s="134">
        <v>1085</v>
      </c>
      <c r="K521" s="134">
        <v>1017.06</v>
      </c>
      <c r="L521" s="135">
        <f t="shared" si="261"/>
        <v>93.738248847926258</v>
      </c>
    </row>
    <row r="522" spans="1:12" ht="60.75" customHeight="1">
      <c r="A522" s="94" t="s">
        <v>443</v>
      </c>
      <c r="B522" s="117" t="s">
        <v>444</v>
      </c>
      <c r="C522" s="116" t="s">
        <v>7</v>
      </c>
      <c r="D522" s="79">
        <f>D523</f>
        <v>57.11</v>
      </c>
      <c r="E522" s="23"/>
      <c r="F522" s="23"/>
      <c r="G522" s="3"/>
      <c r="J522" s="79">
        <f t="shared" ref="J522:K522" si="266">J523</f>
        <v>57.11</v>
      </c>
      <c r="K522" s="79">
        <f t="shared" si="266"/>
        <v>53.53</v>
      </c>
      <c r="L522" s="135">
        <f t="shared" si="261"/>
        <v>93.731395552442649</v>
      </c>
    </row>
    <row r="523" spans="1:12" ht="43.5" customHeight="1">
      <c r="A523" s="71" t="s">
        <v>9</v>
      </c>
      <c r="B523" s="117" t="s">
        <v>444</v>
      </c>
      <c r="C523" s="116">
        <v>200</v>
      </c>
      <c r="D523" s="79">
        <v>57.11</v>
      </c>
      <c r="E523" s="23"/>
      <c r="F523" s="23"/>
      <c r="G523" s="3"/>
      <c r="J523" s="136">
        <v>57.11</v>
      </c>
      <c r="K523" s="134">
        <v>53.53</v>
      </c>
      <c r="L523" s="135">
        <f t="shared" si="261"/>
        <v>93.731395552442649</v>
      </c>
    </row>
    <row r="524" spans="1:12" ht="60.75" customHeight="1">
      <c r="A524" s="104" t="s">
        <v>489</v>
      </c>
      <c r="B524" s="42" t="s">
        <v>490</v>
      </c>
      <c r="C524" s="43" t="s">
        <v>7</v>
      </c>
      <c r="D524" s="78">
        <f>D525</f>
        <v>0</v>
      </c>
      <c r="E524" s="145"/>
      <c r="F524" s="145"/>
      <c r="G524" s="146"/>
      <c r="H524" s="147"/>
      <c r="I524" s="147"/>
      <c r="J524" s="78">
        <f>J525+J527</f>
        <v>105.3</v>
      </c>
      <c r="K524" s="78">
        <f>K525+K527</f>
        <v>5.26</v>
      </c>
      <c r="L524" s="137">
        <f t="shared" si="261"/>
        <v>4.9952516619183287</v>
      </c>
    </row>
    <row r="525" spans="1:12" ht="61.5" customHeight="1">
      <c r="A525" s="71" t="s">
        <v>489</v>
      </c>
      <c r="B525" s="117" t="s">
        <v>491</v>
      </c>
      <c r="C525" s="116" t="s">
        <v>7</v>
      </c>
      <c r="D525" s="79">
        <f>D526</f>
        <v>0</v>
      </c>
      <c r="E525" s="23"/>
      <c r="F525" s="23"/>
      <c r="G525" s="3"/>
      <c r="J525" s="79">
        <f>J526</f>
        <v>100</v>
      </c>
      <c r="K525" s="79">
        <f>K526</f>
        <v>0</v>
      </c>
      <c r="L525" s="135">
        <f t="shared" si="261"/>
        <v>0</v>
      </c>
    </row>
    <row r="526" spans="1:12" ht="43.5" customHeight="1">
      <c r="A526" s="71" t="s">
        <v>9</v>
      </c>
      <c r="B526" s="117" t="s">
        <v>491</v>
      </c>
      <c r="C526" s="116">
        <v>200</v>
      </c>
      <c r="D526" s="79">
        <v>0</v>
      </c>
      <c r="E526" s="23"/>
      <c r="F526" s="23"/>
      <c r="G526" s="3"/>
      <c r="J526" s="134">
        <v>100</v>
      </c>
      <c r="K526" s="134">
        <v>0</v>
      </c>
      <c r="L526" s="135">
        <f t="shared" si="261"/>
        <v>0</v>
      </c>
    </row>
    <row r="527" spans="1:12" ht="60.75" customHeight="1">
      <c r="A527" s="71" t="s">
        <v>492</v>
      </c>
      <c r="B527" s="117" t="s">
        <v>493</v>
      </c>
      <c r="C527" s="116" t="s">
        <v>7</v>
      </c>
      <c r="D527" s="79">
        <f>D528</f>
        <v>0</v>
      </c>
      <c r="E527" s="23"/>
      <c r="F527" s="23"/>
      <c r="G527" s="3"/>
      <c r="J527" s="79">
        <f t="shared" ref="J527:K527" si="267">J528</f>
        <v>5.3</v>
      </c>
      <c r="K527" s="79">
        <f t="shared" si="267"/>
        <v>5.26</v>
      </c>
      <c r="L527" s="135">
        <f t="shared" si="261"/>
        <v>99.245283018867923</v>
      </c>
    </row>
    <row r="528" spans="1:12" ht="43.5" customHeight="1">
      <c r="A528" s="71" t="s">
        <v>9</v>
      </c>
      <c r="B528" s="117" t="s">
        <v>493</v>
      </c>
      <c r="C528" s="116">
        <v>200</v>
      </c>
      <c r="D528" s="79">
        <v>0</v>
      </c>
      <c r="E528" s="23"/>
      <c r="F528" s="23"/>
      <c r="G528" s="3"/>
      <c r="J528" s="134">
        <v>5.3</v>
      </c>
      <c r="K528" s="134">
        <v>5.26</v>
      </c>
      <c r="L528" s="135">
        <f t="shared" si="261"/>
        <v>99.245283018867923</v>
      </c>
    </row>
    <row r="529" spans="1:12" ht="44.25" customHeight="1">
      <c r="A529" s="75" t="s">
        <v>384</v>
      </c>
      <c r="B529" s="42" t="s">
        <v>383</v>
      </c>
      <c r="C529" s="43" t="s">
        <v>7</v>
      </c>
      <c r="D529" s="78">
        <f>D530+D534</f>
        <v>910.18000000000006</v>
      </c>
      <c r="E529" s="23"/>
      <c r="F529" s="23"/>
      <c r="G529" s="3"/>
      <c r="J529" s="78">
        <f t="shared" ref="J529:K529" si="268">J530+J534</f>
        <v>1002.85</v>
      </c>
      <c r="K529" s="78">
        <f t="shared" si="268"/>
        <v>738.03</v>
      </c>
      <c r="L529" s="137">
        <f t="shared" si="261"/>
        <v>73.59325921124794</v>
      </c>
    </row>
    <row r="530" spans="1:12" ht="36.75" customHeight="1">
      <c r="A530" s="20" t="s">
        <v>15</v>
      </c>
      <c r="B530" s="33" t="s">
        <v>385</v>
      </c>
      <c r="C530" s="32" t="s">
        <v>7</v>
      </c>
      <c r="D530" s="79">
        <f>D531+D532+D533</f>
        <v>27.7</v>
      </c>
      <c r="E530" s="23"/>
      <c r="F530" s="23"/>
      <c r="G530" s="3"/>
      <c r="J530" s="79">
        <f t="shared" ref="J530:K530" si="269">J531+J532+J533</f>
        <v>51.96</v>
      </c>
      <c r="K530" s="79">
        <f t="shared" si="269"/>
        <v>49.86</v>
      </c>
      <c r="L530" s="135">
        <f t="shared" si="261"/>
        <v>95.958429561200916</v>
      </c>
    </row>
    <row r="531" spans="1:12" ht="78.75" customHeight="1">
      <c r="A531" s="20" t="s">
        <v>17</v>
      </c>
      <c r="B531" s="33" t="s">
        <v>385</v>
      </c>
      <c r="C531" s="32">
        <v>100</v>
      </c>
      <c r="D531" s="79">
        <v>27.7</v>
      </c>
      <c r="E531" s="23"/>
      <c r="F531" s="23"/>
      <c r="G531" s="3"/>
      <c r="J531" s="134">
        <v>27.7</v>
      </c>
      <c r="K531" s="134">
        <v>27.7</v>
      </c>
      <c r="L531" s="135">
        <f t="shared" si="261"/>
        <v>100</v>
      </c>
    </row>
    <row r="532" spans="1:12" ht="44.25" customHeight="1">
      <c r="A532" s="5" t="s">
        <v>9</v>
      </c>
      <c r="B532" s="103" t="s">
        <v>385</v>
      </c>
      <c r="C532" s="102">
        <v>200</v>
      </c>
      <c r="D532" s="79">
        <v>0</v>
      </c>
      <c r="E532" s="23"/>
      <c r="F532" s="23"/>
      <c r="G532" s="3"/>
      <c r="J532" s="134">
        <v>24.26</v>
      </c>
      <c r="K532" s="134">
        <v>22.16</v>
      </c>
      <c r="L532" s="135">
        <v>0</v>
      </c>
    </row>
    <row r="533" spans="1:12" ht="18.75">
      <c r="A533" s="20" t="s">
        <v>11</v>
      </c>
      <c r="B533" s="111" t="s">
        <v>385</v>
      </c>
      <c r="C533" s="110">
        <v>800</v>
      </c>
      <c r="D533" s="79">
        <v>0</v>
      </c>
      <c r="E533" s="23"/>
      <c r="F533" s="23"/>
      <c r="G533" s="3"/>
      <c r="J533" s="134">
        <v>0</v>
      </c>
      <c r="K533" s="134">
        <v>0</v>
      </c>
      <c r="L533" s="135">
        <v>0</v>
      </c>
    </row>
    <row r="534" spans="1:12" ht="42.75" customHeight="1">
      <c r="A534" s="20" t="s">
        <v>16</v>
      </c>
      <c r="B534" s="33" t="s">
        <v>386</v>
      </c>
      <c r="C534" s="32" t="s">
        <v>7</v>
      </c>
      <c r="D534" s="79">
        <f>D535</f>
        <v>882.48</v>
      </c>
      <c r="E534" s="23"/>
      <c r="F534" s="23"/>
      <c r="G534" s="3"/>
      <c r="J534" s="79">
        <f t="shared" ref="J534:K534" si="270">J535</f>
        <v>950.89</v>
      </c>
      <c r="K534" s="79">
        <f t="shared" si="270"/>
        <v>688.17</v>
      </c>
      <c r="L534" s="135">
        <f t="shared" si="261"/>
        <v>72.371147030676525</v>
      </c>
    </row>
    <row r="535" spans="1:12" ht="82.5" customHeight="1">
      <c r="A535" s="5" t="s">
        <v>8</v>
      </c>
      <c r="B535" s="33" t="s">
        <v>386</v>
      </c>
      <c r="C535" s="32">
        <v>100</v>
      </c>
      <c r="D535" s="79">
        <v>882.48</v>
      </c>
      <c r="E535" s="23"/>
      <c r="F535" s="23"/>
      <c r="G535" s="3"/>
      <c r="J535" s="136">
        <v>950.89</v>
      </c>
      <c r="K535" s="136">
        <v>688.17</v>
      </c>
      <c r="L535" s="135">
        <f t="shared" si="261"/>
        <v>72.371147030676525</v>
      </c>
    </row>
    <row r="536" spans="1:12" ht="47.25" customHeight="1">
      <c r="A536" s="45" t="s">
        <v>284</v>
      </c>
      <c r="B536" s="42" t="s">
        <v>285</v>
      </c>
      <c r="C536" s="43" t="s">
        <v>7</v>
      </c>
      <c r="D536" s="78">
        <f>D537</f>
        <v>70</v>
      </c>
      <c r="E536" s="23"/>
      <c r="F536" s="23"/>
      <c r="G536" s="3"/>
      <c r="J536" s="78">
        <f t="shared" ref="J536:K537" si="271">J537</f>
        <v>70</v>
      </c>
      <c r="K536" s="78">
        <f t="shared" si="271"/>
        <v>23.12</v>
      </c>
      <c r="L536" s="137">
        <f t="shared" ref="L536:L541" si="272">K536/J536*100</f>
        <v>33.028571428571432</v>
      </c>
    </row>
    <row r="537" spans="1:12" ht="63.75" customHeight="1">
      <c r="A537" s="5" t="s">
        <v>171</v>
      </c>
      <c r="B537" s="33" t="s">
        <v>286</v>
      </c>
      <c r="C537" s="43" t="s">
        <v>7</v>
      </c>
      <c r="D537" s="79">
        <f>D538</f>
        <v>70</v>
      </c>
      <c r="E537" s="23"/>
      <c r="F537" s="23"/>
      <c r="G537" s="3"/>
      <c r="J537" s="79">
        <f t="shared" si="271"/>
        <v>70</v>
      </c>
      <c r="K537" s="79">
        <f t="shared" si="271"/>
        <v>23.12</v>
      </c>
      <c r="L537" s="135">
        <f t="shared" si="272"/>
        <v>33.028571428571432</v>
      </c>
    </row>
    <row r="538" spans="1:12" ht="42.75" customHeight="1">
      <c r="A538" s="5" t="s">
        <v>9</v>
      </c>
      <c r="B538" s="33" t="s">
        <v>286</v>
      </c>
      <c r="C538" s="32">
        <v>200</v>
      </c>
      <c r="D538" s="79">
        <v>70</v>
      </c>
      <c r="E538" s="23"/>
      <c r="F538" s="23"/>
      <c r="G538" s="3"/>
      <c r="J538" s="134">
        <v>70</v>
      </c>
      <c r="K538" s="136">
        <v>23.12</v>
      </c>
      <c r="L538" s="135">
        <f t="shared" si="272"/>
        <v>33.028571428571432</v>
      </c>
    </row>
    <row r="539" spans="1:12" ht="57.75" customHeight="1">
      <c r="A539" s="45" t="s">
        <v>113</v>
      </c>
      <c r="B539" s="42" t="s">
        <v>114</v>
      </c>
      <c r="C539" s="43" t="s">
        <v>7</v>
      </c>
      <c r="D539" s="78">
        <f>D540</f>
        <v>367.31</v>
      </c>
      <c r="E539" s="23"/>
      <c r="F539" s="23"/>
      <c r="G539" s="3"/>
      <c r="J539" s="78">
        <f t="shared" ref="J539:K540" si="273">J540</f>
        <v>367.31</v>
      </c>
      <c r="K539" s="78">
        <f t="shared" si="273"/>
        <v>361.57</v>
      </c>
      <c r="L539" s="137">
        <f t="shared" si="272"/>
        <v>98.43728730500122</v>
      </c>
    </row>
    <row r="540" spans="1:12" ht="42" customHeight="1">
      <c r="A540" s="5" t="s">
        <v>172</v>
      </c>
      <c r="B540" s="33" t="s">
        <v>115</v>
      </c>
      <c r="C540" s="32" t="s">
        <v>7</v>
      </c>
      <c r="D540" s="79">
        <f>D541</f>
        <v>367.31</v>
      </c>
      <c r="E540" s="23"/>
      <c r="F540" s="23"/>
      <c r="G540" s="3"/>
      <c r="J540" s="79">
        <f t="shared" si="273"/>
        <v>367.31</v>
      </c>
      <c r="K540" s="79">
        <f t="shared" si="273"/>
        <v>361.57</v>
      </c>
      <c r="L540" s="135">
        <f t="shared" si="272"/>
        <v>98.43728730500122</v>
      </c>
    </row>
    <row r="541" spans="1:12" ht="41.25" customHeight="1">
      <c r="A541" s="5" t="s">
        <v>9</v>
      </c>
      <c r="B541" s="33" t="s">
        <v>115</v>
      </c>
      <c r="C541" s="32">
        <v>200</v>
      </c>
      <c r="D541" s="79">
        <v>367.31</v>
      </c>
      <c r="E541" s="23"/>
      <c r="F541" s="23"/>
      <c r="G541" s="3"/>
      <c r="J541" s="136">
        <v>367.31</v>
      </c>
      <c r="K541" s="134">
        <v>361.57</v>
      </c>
      <c r="L541" s="135">
        <f t="shared" si="272"/>
        <v>98.43728730500122</v>
      </c>
    </row>
    <row r="542" spans="1:12" ht="44.25" customHeight="1">
      <c r="A542" s="45" t="s">
        <v>289</v>
      </c>
      <c r="B542" s="42" t="s">
        <v>290</v>
      </c>
      <c r="C542" s="43" t="s">
        <v>7</v>
      </c>
      <c r="D542" s="78">
        <f>D543</f>
        <v>22156.329999999998</v>
      </c>
      <c r="E542" s="23"/>
      <c r="F542" s="23"/>
      <c r="G542" s="3"/>
      <c r="J542" s="78">
        <f t="shared" ref="J542:K542" si="274">J543</f>
        <v>22803.929999999997</v>
      </c>
      <c r="K542" s="78">
        <f t="shared" si="274"/>
        <v>14291.23</v>
      </c>
      <c r="L542" s="137">
        <f t="shared" ref="L542:L545" si="275">K542/J542*100</f>
        <v>62.670030999042716</v>
      </c>
    </row>
    <row r="543" spans="1:12" ht="40.5" customHeight="1">
      <c r="A543" s="5" t="s">
        <v>291</v>
      </c>
      <c r="B543" s="33" t="s">
        <v>292</v>
      </c>
      <c r="C543" s="32" t="s">
        <v>7</v>
      </c>
      <c r="D543" s="79">
        <f>D544+D545+D546</f>
        <v>22156.329999999998</v>
      </c>
      <c r="E543" s="23"/>
      <c r="F543" s="23"/>
      <c r="G543" s="3"/>
      <c r="J543" s="79">
        <f t="shared" ref="J543:K543" si="276">J544+J545+J546</f>
        <v>22803.929999999997</v>
      </c>
      <c r="K543" s="79">
        <f t="shared" si="276"/>
        <v>14291.23</v>
      </c>
      <c r="L543" s="135">
        <f t="shared" si="275"/>
        <v>62.670030999042716</v>
      </c>
    </row>
    <row r="544" spans="1:12" ht="79.5" customHeight="1">
      <c r="A544" s="20" t="s">
        <v>17</v>
      </c>
      <c r="B544" s="33" t="s">
        <v>292</v>
      </c>
      <c r="C544" s="32">
        <v>100</v>
      </c>
      <c r="D544" s="79">
        <v>18471.580000000002</v>
      </c>
      <c r="E544" s="23"/>
      <c r="F544" s="23"/>
      <c r="G544" s="3"/>
      <c r="J544" s="136">
        <v>18565.41</v>
      </c>
      <c r="K544" s="136">
        <v>12409.42</v>
      </c>
      <c r="L544" s="135">
        <f t="shared" si="275"/>
        <v>66.841615671294079</v>
      </c>
    </row>
    <row r="545" spans="1:12" ht="41.25" customHeight="1">
      <c r="A545" s="5" t="s">
        <v>9</v>
      </c>
      <c r="B545" s="33" t="s">
        <v>292</v>
      </c>
      <c r="C545" s="32">
        <v>200</v>
      </c>
      <c r="D545" s="79">
        <v>3209.74</v>
      </c>
      <c r="E545" s="23"/>
      <c r="F545" s="23"/>
      <c r="G545" s="3"/>
      <c r="J545" s="136">
        <v>3763.51</v>
      </c>
      <c r="K545" s="136">
        <v>1660.31</v>
      </c>
      <c r="L545" s="135">
        <f t="shared" si="275"/>
        <v>44.115998097520659</v>
      </c>
    </row>
    <row r="546" spans="1:12" ht="29.25" customHeight="1">
      <c r="A546" s="5" t="s">
        <v>11</v>
      </c>
      <c r="B546" s="33" t="s">
        <v>292</v>
      </c>
      <c r="C546" s="32">
        <v>800</v>
      </c>
      <c r="D546" s="79">
        <v>475.01</v>
      </c>
      <c r="E546" s="23"/>
      <c r="F546" s="23"/>
      <c r="G546" s="3"/>
      <c r="J546" s="136">
        <v>475.01</v>
      </c>
      <c r="K546" s="134">
        <v>221.5</v>
      </c>
      <c r="L546" s="135">
        <f>K546/J546*100</f>
        <v>46.630597250584202</v>
      </c>
    </row>
    <row r="547" spans="1:12" ht="29.25" customHeight="1">
      <c r="A547" s="45" t="s">
        <v>494</v>
      </c>
      <c r="B547" s="42" t="s">
        <v>495</v>
      </c>
      <c r="C547" s="43" t="s">
        <v>7</v>
      </c>
      <c r="D547" s="78">
        <f>D548+D551</f>
        <v>0</v>
      </c>
      <c r="E547" s="145"/>
      <c r="F547" s="145"/>
      <c r="G547" s="146"/>
      <c r="H547" s="147"/>
      <c r="I547" s="147"/>
      <c r="J547" s="78">
        <f t="shared" ref="J547:K547" si="277">J548+J551</f>
        <v>1089.8</v>
      </c>
      <c r="K547" s="78">
        <f t="shared" si="277"/>
        <v>1002.04</v>
      </c>
      <c r="L547" s="137">
        <f t="shared" ref="L547:L556" si="278">K547/J547*100</f>
        <v>91.947146265369796</v>
      </c>
    </row>
    <row r="548" spans="1:12" ht="45" customHeight="1">
      <c r="A548" s="5" t="s">
        <v>496</v>
      </c>
      <c r="B548" s="117" t="s">
        <v>497</v>
      </c>
      <c r="C548" s="116" t="s">
        <v>7</v>
      </c>
      <c r="D548" s="79">
        <f>D549</f>
        <v>0</v>
      </c>
      <c r="E548" s="23"/>
      <c r="F548" s="23"/>
      <c r="G548" s="3"/>
      <c r="J548" s="79">
        <f t="shared" ref="J548:K549" si="279">J549</f>
        <v>750</v>
      </c>
      <c r="K548" s="79">
        <f t="shared" si="279"/>
        <v>705</v>
      </c>
      <c r="L548" s="135">
        <f t="shared" si="278"/>
        <v>94</v>
      </c>
    </row>
    <row r="549" spans="1:12" ht="45" customHeight="1">
      <c r="A549" s="5" t="s">
        <v>498</v>
      </c>
      <c r="B549" s="117" t="s">
        <v>499</v>
      </c>
      <c r="C549" s="116" t="s">
        <v>7</v>
      </c>
      <c r="D549" s="79">
        <f>D550</f>
        <v>0</v>
      </c>
      <c r="E549" s="23"/>
      <c r="F549" s="23"/>
      <c r="G549" s="3"/>
      <c r="J549" s="79">
        <f t="shared" si="279"/>
        <v>750</v>
      </c>
      <c r="K549" s="79">
        <f t="shared" si="279"/>
        <v>705</v>
      </c>
      <c r="L549" s="135">
        <f t="shared" si="278"/>
        <v>94</v>
      </c>
    </row>
    <row r="550" spans="1:12" ht="29.25" customHeight="1">
      <c r="A550" s="5" t="s">
        <v>11</v>
      </c>
      <c r="B550" s="117" t="s">
        <v>499</v>
      </c>
      <c r="C550" s="116">
        <v>800</v>
      </c>
      <c r="D550" s="79">
        <v>0</v>
      </c>
      <c r="E550" s="23"/>
      <c r="F550" s="23"/>
      <c r="G550" s="3"/>
      <c r="J550" s="134">
        <v>750</v>
      </c>
      <c r="K550" s="134">
        <v>705</v>
      </c>
      <c r="L550" s="135">
        <f t="shared" si="278"/>
        <v>94</v>
      </c>
    </row>
    <row r="551" spans="1:12" ht="42.75" customHeight="1">
      <c r="A551" s="5" t="s">
        <v>496</v>
      </c>
      <c r="B551" s="117" t="s">
        <v>520</v>
      </c>
      <c r="C551" s="116" t="s">
        <v>7</v>
      </c>
      <c r="D551" s="79">
        <f>D552</f>
        <v>0</v>
      </c>
      <c r="E551" s="23"/>
      <c r="F551" s="23"/>
      <c r="G551" s="3"/>
      <c r="J551" s="79">
        <f>J552+J554</f>
        <v>339.79999999999995</v>
      </c>
      <c r="K551" s="79">
        <f>K552+K554</f>
        <v>297.03999999999996</v>
      </c>
      <c r="L551" s="135">
        <f t="shared" si="278"/>
        <v>87.416127133608001</v>
      </c>
    </row>
    <row r="552" spans="1:12" ht="29.25" customHeight="1">
      <c r="A552" s="5" t="s">
        <v>519</v>
      </c>
      <c r="B552" s="117" t="s">
        <v>521</v>
      </c>
      <c r="C552" s="116" t="s">
        <v>7</v>
      </c>
      <c r="D552" s="79">
        <f>D553</f>
        <v>0</v>
      </c>
      <c r="E552" s="23"/>
      <c r="F552" s="23"/>
      <c r="G552" s="3"/>
      <c r="J552" s="79">
        <f t="shared" ref="J552:K552" si="280">J553</f>
        <v>144.32</v>
      </c>
      <c r="K552" s="79">
        <f t="shared" si="280"/>
        <v>101.56</v>
      </c>
      <c r="L552" s="135">
        <f t="shared" si="278"/>
        <v>70.371396895787143</v>
      </c>
    </row>
    <row r="553" spans="1:12" ht="39.75" customHeight="1">
      <c r="A553" s="5" t="s">
        <v>9</v>
      </c>
      <c r="B553" s="117" t="s">
        <v>521</v>
      </c>
      <c r="C553" s="116">
        <v>200</v>
      </c>
      <c r="D553" s="79">
        <v>0</v>
      </c>
      <c r="E553" s="23"/>
      <c r="F553" s="23"/>
      <c r="G553" s="3"/>
      <c r="J553" s="134">
        <v>144.32</v>
      </c>
      <c r="K553" s="134">
        <v>101.56</v>
      </c>
      <c r="L553" s="135">
        <f t="shared" si="278"/>
        <v>70.371396895787143</v>
      </c>
    </row>
    <row r="554" spans="1:12" ht="59.25" customHeight="1">
      <c r="A554" s="5" t="s">
        <v>539</v>
      </c>
      <c r="B554" s="117" t="s">
        <v>540</v>
      </c>
      <c r="C554" s="116" t="s">
        <v>7</v>
      </c>
      <c r="D554" s="79">
        <f>D555</f>
        <v>0</v>
      </c>
      <c r="E554" s="23"/>
      <c r="F554" s="23"/>
      <c r="G554" s="3"/>
      <c r="J554" s="79">
        <f t="shared" ref="J554:K554" si="281">J555</f>
        <v>195.48</v>
      </c>
      <c r="K554" s="79">
        <f t="shared" si="281"/>
        <v>195.48</v>
      </c>
      <c r="L554" s="135">
        <f t="shared" si="278"/>
        <v>100</v>
      </c>
    </row>
    <row r="555" spans="1:12" ht="39.75" customHeight="1">
      <c r="A555" s="5" t="s">
        <v>9</v>
      </c>
      <c r="B555" s="117" t="s">
        <v>540</v>
      </c>
      <c r="C555" s="116">
        <v>200</v>
      </c>
      <c r="D555" s="79">
        <v>0</v>
      </c>
      <c r="E555" s="23"/>
      <c r="F555" s="23"/>
      <c r="G555" s="3"/>
      <c r="J555" s="134">
        <v>195.48</v>
      </c>
      <c r="K555" s="134">
        <v>195.48</v>
      </c>
      <c r="L555" s="135">
        <f t="shared" si="278"/>
        <v>100</v>
      </c>
    </row>
    <row r="556" spans="1:12" ht="19.149999999999999" customHeight="1">
      <c r="A556" s="52" t="s">
        <v>13</v>
      </c>
      <c r="B556" s="53"/>
      <c r="C556" s="53"/>
      <c r="D556" s="89">
        <f>D10+D14+D28+D44+D68+D104+D110+D146+D153+D235+D282+D291+D311+D322+D421+D430+D449+D515+D536+D539+D542+D512+D529</f>
        <v>1746163.6200000003</v>
      </c>
      <c r="E556" s="28" t="e">
        <f>E10+E166+E186+#REF!+#REF!+#REF!+#REF!+#REF!+E430+E449+#REF!+#REF!+#REF!</f>
        <v>#REF!</v>
      </c>
      <c r="F556" s="28" t="e">
        <f>F10+F166+F186+#REF!+#REF!+#REF!+#REF!+#REF!+F430+F449+#REF!+#REF!+#REF!</f>
        <v>#REF!</v>
      </c>
      <c r="G556" s="3"/>
      <c r="J556" s="89">
        <f>J10+J14+J28+J44+J68+J104+J110+J146+J153+J235+J282+J291+J311+J322+J421+J430+J449+J515+J536+J539+J542+J512+J529+J547</f>
        <v>1857497.71</v>
      </c>
      <c r="K556" s="89">
        <f>K10+K14+K28+K44+K68+K104+K110+K146+K153+K235+K282+K291+K311+K322+K421+K430+K449+K515+K536+K539+K542+K512+K529+K547</f>
        <v>1194491.9600000002</v>
      </c>
      <c r="L556" s="137">
        <f t="shared" si="278"/>
        <v>64.306510504392506</v>
      </c>
    </row>
    <row r="557" spans="1:12" ht="16.899999999999999" customHeight="1">
      <c r="D557" s="90"/>
      <c r="E557" s="4"/>
      <c r="F557" s="4"/>
      <c r="G557" s="3"/>
      <c r="J557" s="136"/>
      <c r="K557" s="136"/>
      <c r="L557" s="136"/>
    </row>
    <row r="558" spans="1:12" ht="18.75">
      <c r="A558" s="166" t="s">
        <v>12</v>
      </c>
      <c r="B558" s="167"/>
      <c r="C558" s="167"/>
      <c r="D558" s="167"/>
      <c r="E558" s="167"/>
      <c r="F558" s="167"/>
      <c r="G558" s="3"/>
      <c r="J558" s="136"/>
      <c r="K558" s="136"/>
      <c r="L558" s="136"/>
    </row>
    <row r="559" spans="1:12">
      <c r="G559" s="1"/>
    </row>
  </sheetData>
  <autoFilter ref="A9:J559"/>
  <mergeCells count="11">
    <mergeCell ref="J7:J8"/>
    <mergeCell ref="C7:C8"/>
    <mergeCell ref="E7:F7"/>
    <mergeCell ref="B7:B8"/>
    <mergeCell ref="D7:D8"/>
    <mergeCell ref="A558:F558"/>
    <mergeCell ref="A7:A8"/>
    <mergeCell ref="A1:D1"/>
    <mergeCell ref="A2:D2"/>
    <mergeCell ref="A4:L4"/>
    <mergeCell ref="A3:L3"/>
  </mergeCells>
  <phoneticPr fontId="3" type="noConversion"/>
  <pageMargins left="0.39370078740157483" right="0.39370078740157483" top="0.6692913385826772" bottom="0.78740157480314965" header="0.51181102362204722" footer="0.51181102362204722"/>
  <pageSetup paperSize="9" scale="83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2018-11-14T04:55:24Z</cp:lastPrinted>
  <dcterms:created xsi:type="dcterms:W3CDTF">2013-10-16T11:38:15Z</dcterms:created>
  <dcterms:modified xsi:type="dcterms:W3CDTF">2019-12-03T15:44:06Z</dcterms:modified>
</cp:coreProperties>
</file>