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480" yWindow="675" windowWidth="15480" windowHeight="11040"/>
  </bookViews>
  <sheets>
    <sheet name="Приложение 10" sheetId="8" r:id="rId1"/>
  </sheets>
  <definedNames>
    <definedName name="_xlnm._FilterDatabase" localSheetId="0" hidden="1">'Приложение 10'!$A$15:$J$533</definedName>
    <definedName name="_xlnm.Print_Titles" localSheetId="0">'Приложение 10'!$15:$15</definedName>
    <definedName name="_xlnm.Print_Area" localSheetId="0">'Приложение 10'!$A$1:$D$532</definedName>
  </definedNames>
  <calcPr calcId="125725"/>
</workbook>
</file>

<file path=xl/calcChain.xml><?xml version="1.0" encoding="utf-8"?>
<calcChain xmlns="http://schemas.openxmlformats.org/spreadsheetml/2006/main">
  <c r="D306" i="8"/>
  <c r="D141" l="1"/>
  <c r="D140" s="1"/>
  <c r="D59"/>
  <c r="D57"/>
  <c r="D349"/>
  <c r="D218"/>
  <c r="D470"/>
  <c r="D48"/>
  <c r="D46"/>
  <c r="D56" l="1"/>
  <c r="D45"/>
  <c r="D478"/>
  <c r="D505" l="1"/>
  <c r="D504" s="1"/>
  <c r="D510"/>
  <c r="D508"/>
  <c r="D311"/>
  <c r="D310" s="1"/>
  <c r="D480"/>
  <c r="D463"/>
  <c r="D462" s="1"/>
  <c r="D308"/>
  <c r="D305" s="1"/>
  <c r="D507" l="1"/>
  <c r="D503" s="1"/>
  <c r="D278" l="1"/>
  <c r="D277" s="1"/>
  <c r="D273"/>
  <c r="D70"/>
  <c r="D398" l="1"/>
  <c r="D386"/>
  <c r="D383"/>
  <c r="D378"/>
  <c r="D364"/>
  <c r="D351"/>
  <c r="D343"/>
  <c r="D340"/>
  <c r="D208"/>
  <c r="D195"/>
  <c r="D192"/>
  <c r="D185"/>
  <c r="D98"/>
  <c r="D513"/>
  <c r="D269"/>
  <c r="D267"/>
  <c r="D251"/>
  <c r="D249"/>
  <c r="D292" l="1"/>
  <c r="D290"/>
  <c r="D490"/>
  <c r="D144"/>
  <c r="D143" s="1"/>
  <c r="D289" l="1"/>
  <c r="D368"/>
  <c r="D260"/>
  <c r="D258"/>
  <c r="D243"/>
  <c r="D223"/>
  <c r="D347"/>
  <c r="D121" l="1"/>
  <c r="D158"/>
  <c r="D198"/>
  <c r="D485"/>
  <c r="D66"/>
  <c r="D65" s="1"/>
  <c r="D240" l="1"/>
  <c r="D136"/>
  <c r="D498" l="1"/>
  <c r="D497" s="1"/>
  <c r="D517"/>
  <c r="D301"/>
  <c r="D133"/>
  <c r="D283"/>
  <c r="D281"/>
  <c r="D361"/>
  <c r="D360" s="1"/>
  <c r="D358"/>
  <c r="D280" l="1"/>
  <c r="D512"/>
  <c r="D476"/>
  <c r="D131"/>
  <c r="D130" s="1"/>
  <c r="D119"/>
  <c r="D118" s="1"/>
  <c r="D72"/>
  <c r="D69" s="1"/>
  <c r="D55"/>
  <c r="D151" l="1"/>
  <c r="D150" s="1"/>
  <c r="D63"/>
  <c r="D62" s="1"/>
  <c r="D61" s="1"/>
  <c r="D501"/>
  <c r="D500" s="1"/>
  <c r="D263"/>
  <c r="D139"/>
  <c r="D135"/>
  <c r="D125"/>
  <c r="D124" s="1"/>
  <c r="D117"/>
  <c r="D148"/>
  <c r="D147" s="1"/>
  <c r="D128"/>
  <c r="D127" s="1"/>
  <c r="D43"/>
  <c r="D41"/>
  <c r="D466"/>
  <c r="D454"/>
  <c r="D526"/>
  <c r="D525" s="1"/>
  <c r="D472"/>
  <c r="D419"/>
  <c r="D415"/>
  <c r="D300"/>
  <c r="D296"/>
  <c r="D287"/>
  <c r="D286" s="1"/>
  <c r="D285" s="1"/>
  <c r="D271"/>
  <c r="D173"/>
  <c r="D102"/>
  <c r="D77"/>
  <c r="D76" s="1"/>
  <c r="D75" s="1"/>
  <c r="D53"/>
  <c r="D32"/>
  <c r="D28"/>
  <c r="D25"/>
  <c r="D24" s="1"/>
  <c r="D22"/>
  <c r="D21" s="1"/>
  <c r="D36"/>
  <c r="D35" s="1"/>
  <c r="D315"/>
  <c r="D520"/>
  <c r="D519" s="1"/>
  <c r="D188"/>
  <c r="D116" l="1"/>
  <c r="D262"/>
  <c r="D295"/>
  <c r="D294" s="1"/>
  <c r="D40"/>
  <c r="D34" s="1"/>
  <c r="D68"/>
  <c r="D146"/>
  <c r="D414"/>
  <c r="D413" s="1"/>
  <c r="D27"/>
  <c r="D20" s="1"/>
  <c r="D214"/>
  <c r="D363"/>
  <c r="D448"/>
  <c r="D452"/>
  <c r="D457"/>
  <c r="D445"/>
  <c r="D443"/>
  <c r="D460"/>
  <c r="D459" s="1"/>
  <c r="D468"/>
  <c r="D482"/>
  <c r="D492"/>
  <c r="D495"/>
  <c r="D18"/>
  <c r="D17" s="1"/>
  <c r="D16" s="1"/>
  <c r="D81"/>
  <c r="D80" s="1"/>
  <c r="D84"/>
  <c r="D83" s="1"/>
  <c r="D88"/>
  <c r="D92"/>
  <c r="D94"/>
  <c r="D100"/>
  <c r="D97" s="1"/>
  <c r="D105"/>
  <c r="D104" s="1"/>
  <c r="D108"/>
  <c r="D107" s="1"/>
  <c r="D112"/>
  <c r="D111" s="1"/>
  <c r="D110" s="1"/>
  <c r="D155"/>
  <c r="D162"/>
  <c r="D165"/>
  <c r="D168"/>
  <c r="D171"/>
  <c r="D176"/>
  <c r="D179"/>
  <c r="D182"/>
  <c r="D202"/>
  <c r="D205"/>
  <c r="D211"/>
  <c r="D220"/>
  <c r="D217" s="1"/>
  <c r="D222"/>
  <c r="D233"/>
  <c r="D238"/>
  <c r="D245"/>
  <c r="D242" s="1"/>
  <c r="D247"/>
  <c r="D253"/>
  <c r="D256"/>
  <c r="D255" s="1"/>
  <c r="D235"/>
  <c r="D319"/>
  <c r="D321"/>
  <c r="D326"/>
  <c r="D333"/>
  <c r="D337"/>
  <c r="D330"/>
  <c r="D355"/>
  <c r="D342" s="1"/>
  <c r="D373"/>
  <c r="D371"/>
  <c r="D377"/>
  <c r="D392"/>
  <c r="D396"/>
  <c r="D403"/>
  <c r="D405"/>
  <c r="D408"/>
  <c r="D411"/>
  <c r="D424"/>
  <c r="D426"/>
  <c r="D429"/>
  <c r="D433"/>
  <c r="D436"/>
  <c r="D439"/>
  <c r="D523"/>
  <c r="D522" s="1"/>
  <c r="J167"/>
  <c r="I167"/>
  <c r="H167"/>
  <c r="G167"/>
  <c r="F82"/>
  <c r="F76"/>
  <c r="F54"/>
  <c r="E170"/>
  <c r="F170"/>
  <c r="E168"/>
  <c r="F168"/>
  <c r="E178"/>
  <c r="F178"/>
  <c r="E82"/>
  <c r="E76"/>
  <c r="E54"/>
  <c r="E161"/>
  <c r="E157"/>
  <c r="E171"/>
  <c r="E184"/>
  <c r="E183" s="1"/>
  <c r="E423"/>
  <c r="E429"/>
  <c r="E433"/>
  <c r="E445"/>
  <c r="E442" s="1"/>
  <c r="E448"/>
  <c r="E452"/>
  <c r="E454"/>
  <c r="E460"/>
  <c r="E462"/>
  <c r="E465"/>
  <c r="E468"/>
  <c r="E483"/>
  <c r="E482" s="1"/>
  <c r="F429"/>
  <c r="F433"/>
  <c r="F176"/>
  <c r="E176"/>
  <c r="F171"/>
  <c r="F181"/>
  <c r="E181"/>
  <c r="F157"/>
  <c r="G157"/>
  <c r="H157"/>
  <c r="I157"/>
  <c r="J157"/>
  <c r="F161"/>
  <c r="F184"/>
  <c r="F183" s="1"/>
  <c r="F483"/>
  <c r="F482" s="1"/>
  <c r="F445"/>
  <c r="F442" s="1"/>
  <c r="F448"/>
  <c r="F452"/>
  <c r="F454"/>
  <c r="F460"/>
  <c r="F462"/>
  <c r="F465"/>
  <c r="F468"/>
  <c r="D465" l="1"/>
  <c r="D325"/>
  <c r="D191"/>
  <c r="D154"/>
  <c r="D237"/>
  <c r="D447"/>
  <c r="D402"/>
  <c r="D79"/>
  <c r="D87"/>
  <c r="D52"/>
  <c r="D51" s="1"/>
  <c r="D50" s="1"/>
  <c r="D232"/>
  <c r="D314"/>
  <c r="D313" s="1"/>
  <c r="D391"/>
  <c r="E156"/>
  <c r="F18"/>
  <c r="E447"/>
  <c r="E441" s="1"/>
  <c r="E428"/>
  <c r="E422" s="1"/>
  <c r="F167"/>
  <c r="F166" s="1"/>
  <c r="D423"/>
  <c r="F447"/>
  <c r="F441" s="1"/>
  <c r="D382"/>
  <c r="F156"/>
  <c r="F428"/>
  <c r="F422" s="1"/>
  <c r="D435"/>
  <c r="D428"/>
  <c r="D370"/>
  <c r="D442"/>
  <c r="E18"/>
  <c r="E167"/>
  <c r="E166" s="1"/>
  <c r="D324" l="1"/>
  <c r="D231"/>
  <c r="D441"/>
  <c r="D153"/>
  <c r="E16"/>
  <c r="E530" s="1"/>
  <c r="F16"/>
  <c r="F530" s="1"/>
  <c r="D86"/>
  <c r="D74" s="1"/>
  <c r="D422"/>
  <c r="D530" l="1"/>
</calcChain>
</file>

<file path=xl/sharedStrings.xml><?xml version="1.0" encoding="utf-8"?>
<sst xmlns="http://schemas.openxmlformats.org/spreadsheetml/2006/main" count="1302" uniqueCount="513">
  <si>
    <t>2016</t>
  </si>
  <si>
    <t>2015</t>
  </si>
  <si>
    <t>100</t>
  </si>
  <si>
    <t>(тыс.рублей)</t>
  </si>
  <si>
    <t>ВР</t>
  </si>
  <si>
    <t>Наименование</t>
  </si>
  <si>
    <t>Сумма по годам</t>
  </si>
  <si>
    <t>-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</si>
  <si>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</si>
  <si>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</si>
  <si>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Социальное обеспечение и иные выплаты населению</t>
  </si>
  <si>
    <t>Иные бюджетные ассигнования</t>
  </si>
  <si>
    <t>____________________________</t>
  </si>
  <si>
    <t>Итого</t>
  </si>
  <si>
    <t>ЦСР</t>
  </si>
  <si>
    <t>Расходы на обеспечение функций органов местного самоуправления</t>
  </si>
  <si>
    <t>Расходы на выплаты  по оплате труда работников органов местного самоуправления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</si>
  <si>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</si>
  <si>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Предоставление гражданам субсидий на оплату жилого помещения и коммунальных услуг</t>
  </si>
  <si>
    <t>Выплата социального пособия на погребение</t>
  </si>
  <si>
    <t>Предоставление государственной социальной помощи малоимущим семьям, малоимущим одиноко проживающим гражданам</t>
  </si>
  <si>
    <t>Формирование, содержание и использование Архивного фонда Ставропольского края</t>
  </si>
  <si>
    <t>Сумма</t>
  </si>
  <si>
    <t>Организация и осуществление деятельности по опеке и попечительству в области здравоохранения</t>
  </si>
  <si>
    <t>Осуществление управленческих функций по реализации отдельных государственных полномочий в области сельского хозяйства</t>
  </si>
  <si>
    <t>Расходы на обепечение функций органов местного самоуправления по реализации отдельных государственных полномочий в области сельского хозяйства</t>
  </si>
  <si>
    <t>Расходы на выплаты по оплате труда и начисления работников местного самоуправления</t>
  </si>
  <si>
    <t xml:space="preserve">Предоставление субсидий бюджетным, автономным учреждениям и иным некоммерческим организациям </t>
  </si>
  <si>
    <t>Предоставление мер социальной поддержки по оплате жилых помещений, отопления и освещения педагогическим работникам образовательных организаций, проживающим и работающим в сельских населенных пунктах, рабочих поселках (поселках городского типа)</t>
  </si>
  <si>
    <t>Обеспечение мероприятий в сфере культуры</t>
  </si>
  <si>
    <t xml:space="preserve">Расходы на обеспечение функций органов местного самоуправления </t>
  </si>
  <si>
    <t>Расходы на выплаты по оплате труда работников органа местного самоуправления</t>
  </si>
  <si>
    <t>Непрограммные расходы в рамках обеспечения деятельности судебной системы</t>
  </si>
  <si>
    <t>Обеспечение гарантий муниципальных служащих</t>
  </si>
  <si>
    <t>Расходы, связанные с общегосударственным управлением</t>
  </si>
  <si>
    <t>Непрограммные расходы в рамках обеспечения деятельности в области других общегосударственных вопросов</t>
  </si>
  <si>
    <t>Расходы на участие в выстовочно-ярмарочных мероприятиях, форумах, конференциях</t>
  </si>
  <si>
    <t>Обеспечение деятельности законодательного (представительного) органа местного самоуправления</t>
  </si>
  <si>
    <t>Резервные фонды местных администраций</t>
  </si>
  <si>
    <t>Расходы для обеспечения деятельности контрольно-счетной палаты</t>
  </si>
  <si>
    <t>Обеспечение деятельности исполнительного органа местного самоуправления</t>
  </si>
  <si>
    <t>Оказание финансовой поддержки субъектов малого и среднего предпринимательства</t>
  </si>
  <si>
    <t>Непрограммные расходы в рамках обеспечения деятельности аппарата законодательного (представительного) органа местного самоуправления</t>
  </si>
  <si>
    <t xml:space="preserve">Непрограммные расходы в рамках обеспечения деятельности местной администрации </t>
  </si>
  <si>
    <t>Меры социальной поддержки отдельных категорий граждан, работающих и проживающих в сельской местности в денежном выражении</t>
  </si>
  <si>
    <t>Предоставление субсидий бюджетным,
автономным учреждениям и иным некоммерческим организациям</t>
  </si>
  <si>
    <t>01 0 00 00000</t>
  </si>
  <si>
    <t>01 0 01 00000</t>
  </si>
  <si>
    <t>01 0 01 20030</t>
  </si>
  <si>
    <t>03 0 00 00000</t>
  </si>
  <si>
    <t>03 0 01 00000</t>
  </si>
  <si>
    <t>04 0 00 00000</t>
  </si>
  <si>
    <t>05 0 00 00000</t>
  </si>
  <si>
    <t>05 1 00 00000</t>
  </si>
  <si>
    <t>05 1 01 00000</t>
  </si>
  <si>
    <t xml:space="preserve">Мероприятия по совершенствованию организационной, информационной и консультационной поддержки малого и среднего предпринимательства </t>
  </si>
  <si>
    <t>05 2 00 00000</t>
  </si>
  <si>
    <t>05 2 01 00000</t>
  </si>
  <si>
    <t>05 3 00 00000</t>
  </si>
  <si>
    <t>05 3 01 00000</t>
  </si>
  <si>
    <t>05 3 01 10010</t>
  </si>
  <si>
    <t>05 3 01 10020</t>
  </si>
  <si>
    <t>05 3 01 76530</t>
  </si>
  <si>
    <t>05 3 02 00000</t>
  </si>
  <si>
    <t>05 3 02 76540</t>
  </si>
  <si>
    <t>05 3 03 00000</t>
  </si>
  <si>
    <t>05 3 04 00000</t>
  </si>
  <si>
    <t>06 0 00 00000</t>
  </si>
  <si>
    <t>06 0 01 00000</t>
  </si>
  <si>
    <t>Расходы на обеспечение деятельности (оказание услуг) муниципальных учреждений</t>
  </si>
  <si>
    <t>06 0 01 11010</t>
  </si>
  <si>
    <t>09 0 00 00000</t>
  </si>
  <si>
    <t>09 0 01 00000</t>
  </si>
  <si>
    <t>09 0 02 00000</t>
  </si>
  <si>
    <t>09 0 03 00000</t>
  </si>
  <si>
    <t>10 0 00 00000</t>
  </si>
  <si>
    <t>Основное мероприятие "Развитие дополнительного образования в сфере культуры и искусства в районе"</t>
  </si>
  <si>
    <t>10 0 01 00000</t>
  </si>
  <si>
    <t>10 0 01 11010</t>
  </si>
  <si>
    <t>10 0 03 00000</t>
  </si>
  <si>
    <t>Председатель законодательного (представительного) органа</t>
  </si>
  <si>
    <t>50 1 00 00000</t>
  </si>
  <si>
    <t>50 0 00 00000</t>
  </si>
  <si>
    <t>50 1 00 10010</t>
  </si>
  <si>
    <t>50 1 00 10020</t>
  </si>
  <si>
    <t>50 2 00 00000</t>
  </si>
  <si>
    <t>50 2 00 10010</t>
  </si>
  <si>
    <t>50 2 00 10020</t>
  </si>
  <si>
    <t>50 3 00 00000</t>
  </si>
  <si>
    <t>50 3 00 10010</t>
  </si>
  <si>
    <t>50 3 00 10020</t>
  </si>
  <si>
    <t>51 0 00 00000</t>
  </si>
  <si>
    <t>51 1 00 00000</t>
  </si>
  <si>
    <t>51 1 00 10010</t>
  </si>
  <si>
    <t>51 1 00 10020</t>
  </si>
  <si>
    <t>51 2 00 00000</t>
  </si>
  <si>
    <t>51 2 00 10010</t>
  </si>
  <si>
    <t>51 2 00 10020</t>
  </si>
  <si>
    <t>51 2 00 76100</t>
  </si>
  <si>
    <t>51 2 00 76360</t>
  </si>
  <si>
    <t>51 3 00 00000</t>
  </si>
  <si>
    <t>51 3 00 51200</t>
  </si>
  <si>
    <t>51 4 00 00000</t>
  </si>
  <si>
    <t>51 4 00 20020</t>
  </si>
  <si>
    <t>51 5 00 00000</t>
  </si>
  <si>
    <t xml:space="preserve">51 5 00 10050 </t>
  </si>
  <si>
    <t>51 5 00 22050</t>
  </si>
  <si>
    <t>51 5 00 76610</t>
  </si>
  <si>
    <t>51 5 00 76930</t>
  </si>
  <si>
    <t>57 0 00 00000</t>
  </si>
  <si>
    <t xml:space="preserve">Расходы на обеспечение деятельности (оказание услуг) муниципальных учреждений </t>
  </si>
  <si>
    <t xml:space="preserve">Проведение мероприятий для детей и молодежи </t>
  </si>
  <si>
    <t>Расходы на обеспечение деятельностии (оказание услуг) муниципальных учреждений</t>
  </si>
  <si>
    <t>Компенсация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</si>
  <si>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Непрограммные расходы в рамках обепечения деятельности других вопросов в области жилищно-коммунального хозяйства</t>
  </si>
  <si>
    <t>60 0 00 00000</t>
  </si>
  <si>
    <t>60 0 00 77150</t>
  </si>
  <si>
    <t>17 0 00 00000</t>
  </si>
  <si>
    <t>17 0 01 00000</t>
  </si>
  <si>
    <t>17 0 01 11010</t>
  </si>
  <si>
    <t>17 0 01 76140</t>
  </si>
  <si>
    <t>17 0 01 76890</t>
  </si>
  <si>
    <t>17 0 02 00000</t>
  </si>
  <si>
    <t>17 0 02 11010</t>
  </si>
  <si>
    <t>17 0 02 76890</t>
  </si>
  <si>
    <t>17 0 04 00000</t>
  </si>
  <si>
    <t>17 0 04 11010</t>
  </si>
  <si>
    <t>17 0 05 00000</t>
  </si>
  <si>
    <t>17 0 05 20370</t>
  </si>
  <si>
    <t>17 0 05 11010</t>
  </si>
  <si>
    <t>17 0 06 00000</t>
  </si>
  <si>
    <t>17 0 06 11010</t>
  </si>
  <si>
    <t>17 0 07 00000</t>
  </si>
  <si>
    <t>17 0 07 11150</t>
  </si>
  <si>
    <t>17 0 07 11240</t>
  </si>
  <si>
    <t>17 0 08 00000</t>
  </si>
  <si>
    <t>17 0 08 10010</t>
  </si>
  <si>
    <t>17 0 08 10020</t>
  </si>
  <si>
    <t>17 0 08 11010</t>
  </si>
  <si>
    <t>17 0 09 00000</t>
  </si>
  <si>
    <t>17 0 09 76200</t>
  </si>
  <si>
    <t>15 0 00 00000</t>
  </si>
  <si>
    <t>15 0 01 00000</t>
  </si>
  <si>
    <t>16 0 01 10010</t>
  </si>
  <si>
    <t>16 0 01 10020</t>
  </si>
  <si>
    <t>16 0 01 76630</t>
  </si>
  <si>
    <t>16 0 01 00000</t>
  </si>
  <si>
    <t>16 0 00 00000</t>
  </si>
  <si>
    <t>10 0 01 76890</t>
  </si>
  <si>
    <t>10 0 02 00000</t>
  </si>
  <si>
    <t>10 0 02 11010</t>
  </si>
  <si>
    <t>10 0 02 80010</t>
  </si>
  <si>
    <t>10 0 03 22240</t>
  </si>
  <si>
    <t>Расходы на проведение мероприятий по организации отдыха детей в лагерях дневного прибывания</t>
  </si>
  <si>
    <t>17 0 01 77170</t>
  </si>
  <si>
    <t>17 0 02 77160</t>
  </si>
  <si>
    <t>05 3 03 R5438</t>
  </si>
  <si>
    <t>05 3 04 R543В</t>
  </si>
  <si>
    <t>Оплата жилищно-коммунальных услуг отдельным категориям граждан</t>
  </si>
  <si>
    <t>Обеспечение мер социальной поддержки ветеранов труда Ставропольского края</t>
  </si>
  <si>
    <t>Обеспечение мер социальной поддержки реабилитированных лиц и лиц, признанных пострадавшими от политических репрессий</t>
  </si>
  <si>
    <t>Обеспечение мер социальной поддержки ветеранов труда и тужеников тыла</t>
  </si>
  <si>
    <t>Ежемесячная доплата к пенсии гражданам, ставшим инвалидами при исполнении служебных обязанностей в районах боевых действий</t>
  </si>
  <si>
    <t xml:space="preserve">Ежемесячная денежная выплата семьям погибших ветеранов боевых действий </t>
  </si>
  <si>
    <t xml:space="preserve">Компенсация расходов на уплату взноса на капитальный ремонт общего имущества в многоквартирном доме отдельным категориям граждан </t>
  </si>
  <si>
    <t xml:space="preserve">Выплата ежемесячной денежной компенсации на каждого ребенка в возрасте до 18 лет многодетным семьям </t>
  </si>
  <si>
    <t>Выплата ежегодной денежной компенсации многодетным семьям на каждого из детей не старше 18 лет, обучающихся в общеобразовательных организациях, на приобретение комплекта школьной одежды, спортивной одежды и обуви и школьных письменных принадлежностей</t>
  </si>
  <si>
    <t>Осуществление отдельных государственных полономочий в области труда и социальной защиты отдельных категорий граждан</t>
  </si>
  <si>
    <t>10 0 02 R5194</t>
  </si>
  <si>
    <t>Выплата денежных средств на содержание ребенка опекуну (попечителю)</t>
  </si>
  <si>
    <t xml:space="preserve">Выплата на содержание детей-сирот и детей, оставшихся без попечения родителей в приемных семьях, а также на вознаграждение, причитающееся приемным родителям </t>
  </si>
  <si>
    <t>Выплата единовременного пособия усыновителям</t>
  </si>
  <si>
    <t>17 0 09 78140</t>
  </si>
  <si>
    <t>Расходы на организацию и осуществление деятельности по опеке и попечительству в области образования</t>
  </si>
  <si>
    <t>57 0 00 20090</t>
  </si>
  <si>
    <t xml:space="preserve"> Организация мероприятий, направленных на противодействие коррупции на территории Советского муниципального  района Ставропольского края</t>
  </si>
  <si>
    <t>Организация проведения мероприятий по отлову и содержанию безнадзорных животных</t>
  </si>
  <si>
    <t xml:space="preserve">Ежемесячная денежная выплата, назначаемая в случае рождения третьего ребенка или последующих детей до достижения ребенком возраста трех лет 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</si>
  <si>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по наращиванию маточного поголовья овец и коз)</t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</si>
  <si>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процентной ставки по долгосрочным, среднесрочным и краткосрочным кредитам, взятым малыми формами хозяйствования)</t>
  </si>
  <si>
    <t>Создание и организация деятельности комиссий по делам несовершеннолетних и защите их прав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</si>
  <si>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Повышение эффективности муниципальной службы</t>
    </r>
    <r>
      <rPr>
        <b/>
        <sz val="14"/>
        <rFont val="Calibri"/>
        <family val="2"/>
        <charset val="204"/>
      </rPr>
      <t>»</t>
    </r>
  </si>
  <si>
    <t xml:space="preserve"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в муниципальных общеобразовательных организациях и на финансовое обеспечение получения дошкольного образования в частных общеобразовательных организациях  </t>
  </si>
  <si>
    <t xml:space="preserve"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среднего общего образования в частных образовательных организациях  </t>
  </si>
  <si>
    <t>Ежемесячное пособие на ребенка</t>
  </si>
  <si>
    <t>Выплата ежегодного социльного пособия на проезд учащимся (студентам)</t>
  </si>
  <si>
    <t>Организация и проведение мероприятий по борьбе с иксодовыми клещами-переносчиками Крымской геморрагической лихорадки в природных биотопах</t>
  </si>
  <si>
    <t>Поддержка отрасли культура (комплектование книжных фондов библиотек муниципальных образований за счет средств местного бюджета)</t>
  </si>
  <si>
    <t>Поддержка отрасли культура (комплектование книжных фондов библиотек муниципальных образований)</t>
  </si>
  <si>
    <t>Осуществление полномочий по составлению (изменению и дополнению) списков кандидатов в присяжные заседатели Федеральных судов общей юрисдикции в Российской Федерации</t>
  </si>
  <si>
    <t>Обеспечение деятельности депутатов Думы Ставропольского края и их помощников в избирательном округе</t>
  </si>
  <si>
    <t>Осуществление  отдельных государственных полномочий СК по созданию административных комиссий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</si>
  <si>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Улучшение условий для осуществления предпринимательской деятельности</t>
    </r>
    <r>
      <rPr>
        <b/>
        <sz val="14"/>
        <rFont val="Calibri"/>
        <family val="2"/>
        <charset val="204"/>
      </rPr>
      <t>»</t>
    </r>
    <r>
      <rPr>
        <b/>
        <sz val="14"/>
        <rFont val="Times New Roman"/>
        <family val="1"/>
        <charset val="204"/>
      </rPr>
      <t xml:space="preserve"> 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</si>
  <si>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мероприятий, напрвленных на формирование благоприятного инвестиционного имиджа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</si>
  <si>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по реализации подпрограммы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</si>
  <si>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животноводства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</si>
  <si>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Реализация государственных полномочий по предоставлению населению района мер социальной поддержки в соответствии с законодательством Российской Федерации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</si>
  <si>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Осуществление ежегодной денежной выплаты лицам, награжденным нагрудным знаком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Почетный донор России</t>
    </r>
    <r>
      <rPr>
        <sz val="14"/>
        <rFont val="Calibri"/>
        <family val="2"/>
        <charset val="204"/>
      </rPr>
      <t>»</t>
    </r>
  </si>
  <si>
    <r>
      <t xml:space="preserve">Выплаты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№40-ФЗ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Об обязательном страховании гражданской ответственности владельцев транспортных средств</t>
    </r>
    <r>
      <rPr>
        <sz val="14"/>
        <rFont val="Calibri"/>
        <family val="2"/>
        <charset val="204"/>
      </rPr>
      <t>»</t>
    </r>
  </si>
  <si>
    <r>
      <t xml:space="preserve"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№81-ФЗ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государственных пособиях гражданам, имеющим детей</t>
    </r>
    <r>
      <rPr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</si>
  <si>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Предоставление адресной социальной помощи нуждающимся гражданам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</si>
  <si>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реализации программы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</si>
  <si>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дошкольного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</si>
  <si>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общего образования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</si>
  <si>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организационно-воспитательной работы с молодежью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</si>
  <si>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каникулярного отдыха, оздоровления и занятости детей и подростков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</si>
  <si>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Осуществление управленческих функций по реализации полномочий в области образования и молодежной политики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</si>
  <si>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деятельности в области опеки и попечительства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</si>
  <si>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1.75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МУНИЦИПАЛЬНОЙ СЛУЖБЫ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</si>
  <si>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МУНИЦИПАЛЬНАЯ ПРОГРАММА СОВЕТСКОГО ГОРОДСКОГО ОКРУГА СТАВРОПОЛЬСКОГО КРАЯ «ПРЕДУПРЕЖДЕНИЕ И ЛИКВИДАЦИЯ ПОСЛЕДСТВИЙ ЧРЕЗВЫЧАЙНЫХ СИТУАЦИЙ НА ТЕРРИТОРИИ СОВЕТСКОГО ГОРОДСКОГО ОКРУГА СТАВРОПОЛЬСКОГО КРАЯ»</t>
  </si>
  <si>
    <t>Расходы на обепечение деятельности (оказание услуг) муниципальных учреждений</t>
  </si>
  <si>
    <t>Основное мероприятие "Снижение рисков и смягчение последствий чрезвычайной ситуации природного и техногенного характера"</t>
  </si>
  <si>
    <t>Мероприятия по информированию и подготовке населения и организаций Советского городского округа к действиям в чрезвычайных ситуациях природного и техногенного характера</t>
  </si>
  <si>
    <t>МУНИЦИПАЛЬНАЯ ПРОГРАММА СОВЕТСКОГО ГОРОДСКОГО ОКРУГА СТАВРОПОЛЬСКОГО КРАЯ «УПРАВЛЕНИЕ И РАСПОРЯЖЕНИЕ ИМУЩЕСТВОМ СОВЕТСКОГО ГОРОДСКОГО ОКРУГА СТАВРОПОЛЬСКОГО КРАЯ»</t>
  </si>
  <si>
    <t>02 0 00 00000</t>
  </si>
  <si>
    <t>Подпрограмма "Реализация муниципальной политики в области управления имуществом, находящимся в муниципальной собственности Советского городского округа"</t>
  </si>
  <si>
    <t>02  1 00 00000</t>
  </si>
  <si>
    <t>Капитальные вложения в объекты недвижимого имущества государственной (муниципальной) собственности</t>
  </si>
  <si>
    <t>Подпрограмма "Реализация муниципальной политики в области землеустройства и землепользования в Советском городском округе Ставропольского края"</t>
  </si>
  <si>
    <t>02  2 00 00000</t>
  </si>
  <si>
    <t>02 2 00 10080</t>
  </si>
  <si>
    <t>Подпрограмма "Обеспечение реализации муниципальной программы Советского городского округа Ставропольского края "Управление и распоряжение имуществом  и общепрограммные мероприятия"</t>
  </si>
  <si>
    <t>02  3 00 00000</t>
  </si>
  <si>
    <t>Расходы на выплаты по оплате труда работников органов местного самоуправления</t>
  </si>
  <si>
    <t>Подпрограмма "Обеспечение безопасности дорожного движения на улично-дорожной сети Советского городского округа Ставропольского края"</t>
  </si>
  <si>
    <t>МУНИЦИПАЛЬНАЯ ПРОГРАММА СОВЕТСКОГО ГОРОДСКОГО ОКРУГА СТАВРОПОЛЬСКОГО КРАЯ «ЭКОНОМИЧЕСКОЕ РАЗВИТИЕ СОВЕТСКОГО ГОРОДСКОГО ОКРУГА СТАВРОПОЛЬСКОГО КРАЯ»</t>
  </si>
  <si>
    <t>05 1 01 20240</t>
  </si>
  <si>
    <t>Подпрограмма "Развитие среднего и малого предпринимательства в Советском городском округе Ставропольского края"</t>
  </si>
  <si>
    <t>Основное мероприятие "Создание эффективной системы поддержки малого и среднего предпринимательства"</t>
  </si>
  <si>
    <t>05 2 01 60010</t>
  </si>
  <si>
    <t>05 2 02 00000</t>
  </si>
  <si>
    <t>05 2 02 20080</t>
  </si>
  <si>
    <r>
      <t xml:space="preserve">Подпрограмма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сельского хозяйства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</si>
  <si>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Оказание содействия достижению целевых показателей реализации региональных программ развития агропромышленного комплекса (возмещение части затрат на приобретение элитных семян)</t>
  </si>
  <si>
    <t>05 3 02 R5431</t>
  </si>
  <si>
    <t>Подпрограмма «Создание благоприятных условий для привлечения инвестиций в Советском городском округеСтавропольского края»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</si>
  <si>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СОЦИАЛЬНАЯ ПОДДЕРЖКА ГРАЖДАН СОВЕТСКОГО ГОРОДСКОГО ОКРУГА  СТАВРОПОЛЬСКОГО КРАЯ</t>
    </r>
    <r>
      <rPr>
        <b/>
        <sz val="14"/>
        <rFont val="Calibri"/>
        <family val="2"/>
        <charset val="204"/>
      </rPr>
      <t>»</t>
    </r>
  </si>
  <si>
    <t xml:space="preserve">Предоставление компенсации расходов на уплату взноса на капитальный ремонт общего имущества в многоквартирном доме отдельным категориям граждан </t>
  </si>
  <si>
    <t>09 0 01 52200</t>
  </si>
  <si>
    <t>09 0 01 52500</t>
  </si>
  <si>
    <t>09 0 01 52800</t>
  </si>
  <si>
    <t>09 0 01 78220</t>
  </si>
  <si>
    <t>09 0 01 78230</t>
  </si>
  <si>
    <t>09 0 01 76250</t>
  </si>
  <si>
    <t>09 0 01 78210</t>
  </si>
  <si>
    <t>09 0 01 78240</t>
  </si>
  <si>
    <t>09 0 01 78250</t>
  </si>
  <si>
    <t>09 0 01 R4620</t>
  </si>
  <si>
    <t>09 0 01 77220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</si>
  <si>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Оказание адресной социальной помощи семьям с детьми, проживающим на территории округа</t>
    </r>
    <r>
      <rPr>
        <b/>
        <sz val="14"/>
        <rFont val="Calibri"/>
        <family val="2"/>
        <charset val="204"/>
      </rPr>
      <t>»</t>
    </r>
  </si>
  <si>
    <t>09 0 02 53800</t>
  </si>
  <si>
    <t>09 0 02 76260</t>
  </si>
  <si>
    <t>09 0 02 76270</t>
  </si>
  <si>
    <t>09 0 02 78280</t>
  </si>
  <si>
    <t>09 0 02 77190</t>
  </si>
  <si>
    <t>09 0 03 76240</t>
  </si>
  <si>
    <t>09 0 04 00000</t>
  </si>
  <si>
    <t>09 0 04 76210</t>
  </si>
  <si>
    <r>
      <t xml:space="preserve">МУНИЦИПАЛЬНАЯ ПРОГРАММА СОВЕТСКОГО ГОРОДСКОГО ОКРУГА СТАВРОПОЛЬСКОГО КРАЯ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ГРАДОСТРОИТЕЛЬСТВА, СТРОИТЕЛЬСТВА И АРХИТЕКТУРЫ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«</t>
    </r>
  </si>
  <si>
    <t>11 0 00 00000</t>
  </si>
  <si>
    <t>11 0 01 00000</t>
  </si>
  <si>
    <t>11 0 01 20230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</si>
  <si>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КУЛЬТУРЫ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</si>
  <si>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библиотечного обслуживания населения округа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</si>
  <si>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Организация культурно-досуговой деятельности в округе</t>
    </r>
    <r>
      <rPr>
        <b/>
        <sz val="14"/>
        <rFont val="Calibri"/>
        <family val="2"/>
        <charset val="204"/>
      </rPr>
      <t>»</t>
    </r>
  </si>
  <si>
    <t>Основное мероприятие «Развитие культурно-досуговой деятельности в округе»</t>
  </si>
  <si>
    <t>10 0 04 00000</t>
  </si>
  <si>
    <t>10 0 04 11010</t>
  </si>
  <si>
    <t>10 0 04 80010</t>
  </si>
  <si>
    <t>10 0 04 22240</t>
  </si>
  <si>
    <t>Реализация проектов развития территорий муниципальных образований, основанных на местных инициативах за счет средств местного бюджета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</si>
  <si>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ФИЗИЧЕСКОЙ КУЛЬТУРЫ И СПОРТА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</si>
  <si>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15 0 01 11010</t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</si>
  <si>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АРХИВНОГО ДЕЛА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</si>
  <si>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работников архивного отдела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</si>
  <si>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СОВЕТСКОГО ГОРОДСКОГО ОКРУГА СТАВРОПОЛЬСКОГО КРАЯ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ОБРАЗОВАНИЯ И МОЛОДЕЖНОЙ ПОЛИТИКИ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</si>
  <si>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деятельности оздоровительно-образовательного центра</t>
    </r>
    <r>
      <rPr>
        <b/>
        <sz val="14"/>
        <rFont val="Calibri"/>
        <family val="2"/>
        <charset val="204"/>
      </rPr>
      <t>»</t>
    </r>
  </si>
  <si>
    <t>17 0 09 78110</t>
  </si>
  <si>
    <t>17 0 09 78130</t>
  </si>
  <si>
    <t>ПРОГРАММА СОВЕТСКОГО ГОРОДСКОГО ОКРУГА СТАВРОПОЛЬСКОГО КРАЯ "ПОВЫШЕНИЕ ЭФФЕКТИВНОСТИ УПРАВЛЕНИЯ МУНИЦИПАЛЬНЫМИ ФИНАНСАМИ СОВЕТСКОГО ГОРОДСКОГО ОКРУГА СТАВРОПОЛЬСКОГО КРАЯ"</t>
  </si>
  <si>
    <t>20 0 00 00000</t>
  </si>
  <si>
    <t>Расходы в рамках обеспечения деятельности финансового управления администрации Советского городского округа Ставропольского края</t>
  </si>
  <si>
    <t>20 0 01 00000</t>
  </si>
  <si>
    <t>20 0 01 10010</t>
  </si>
  <si>
    <t>20 0 01 10020</t>
  </si>
  <si>
    <t>Расходы на обеспечение деятельности (оказание услуг) муниципальных учреждений (централизованная бухгалтерия)</t>
  </si>
  <si>
    <t xml:space="preserve">51 5 00 11010 </t>
  </si>
  <si>
    <t>Расходы, связанные с преобразованием органов местного самоуправления</t>
  </si>
  <si>
    <t>51 5 00 22070</t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</si>
  <si>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Профилактика терроризма и экстремизма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</si>
  <si>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r>
      <t xml:space="preserve">Программа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Противодействие коррупции на территории Советского городского округа Ставропольского края</t>
    </r>
    <r>
      <rPr>
        <b/>
        <sz val="14"/>
        <rFont val="Calibri"/>
        <family val="2"/>
        <charset val="204"/>
      </rPr>
      <t>»</t>
    </r>
  </si>
  <si>
    <t>59 0 00 00000</t>
  </si>
  <si>
    <t>59 0 00 20040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</si>
  <si>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Обеспечение функционирования и развития Единой дежурно-диспетчерской службы Советского городского округа</t>
    </r>
    <r>
      <rPr>
        <b/>
        <sz val="14"/>
        <rFont val="Calibri"/>
        <family val="2"/>
        <charset val="204"/>
      </rPr>
      <t>»</t>
    </r>
  </si>
  <si>
    <t>Глава городского округа</t>
  </si>
  <si>
    <t>Непрограммные  расходы по МКУ "Хозяйственно-эксплуатационная служба"</t>
  </si>
  <si>
    <t>70 0 00 00000</t>
  </si>
  <si>
    <t>Расходы по обепечению деятельности (оказание услуг) муниципальных учреждений</t>
  </si>
  <si>
    <t>70 0 00 11010</t>
  </si>
  <si>
    <t>07 0 00 00000</t>
  </si>
  <si>
    <t>Взносы на капитальный ремонт общего имущества муниципального жилищного фонда в МКД</t>
  </si>
  <si>
    <t>51 5 00 21400</t>
  </si>
  <si>
    <t>Подпрограмма "Энергосбережение и повышение энергетической эффективности в Советском городском округе Ставропольского края"</t>
  </si>
  <si>
    <t>МУНИЦИПАЛЬНАЯ ПРОГРАММА СОВЕТСКОГО ГОРОДСКОГО ОКРУГА СТАВРОПОЛЬСКОГО КРАЯ «ФОРМИРОВАНИЕ СОВРЕМЕННОЙ ГОРОДСКОЙ СРЕДЫ СОВЕТСКОГО ГОРОДСКОГО ОКРУГА  СТАВРОПОЛЬСКОГО КРАЯ»</t>
  </si>
  <si>
    <t>08 0 00 00000</t>
  </si>
  <si>
    <t>07 3 00 00000</t>
  </si>
  <si>
    <t>07 3 01 00000</t>
  </si>
  <si>
    <t>07 3 01 22300</t>
  </si>
  <si>
    <t xml:space="preserve">Закупка товаров, работ и услуг для государственных (муниципальных) нужд </t>
  </si>
  <si>
    <t>Основное мероприятие "Прочее благоустройство"</t>
  </si>
  <si>
    <t>07 2 04 00000</t>
  </si>
  <si>
    <t>07 2 04 22330</t>
  </si>
  <si>
    <t>51 5 00 10010</t>
  </si>
  <si>
    <t>07 2 01 00000</t>
  </si>
  <si>
    <t>Поддержка муниципальных программ формирования современной городской среды за счет средств местного бюджета</t>
  </si>
  <si>
    <t>08 0 02 00000</t>
  </si>
  <si>
    <t>Основное мероприятие "Озеленение"</t>
  </si>
  <si>
    <t>Мероприятия по созданию и содержанию объектов озеленения</t>
  </si>
  <si>
    <t>07 2 02 00000</t>
  </si>
  <si>
    <t>Основное мероприятие "Содержание мест захоронения"</t>
  </si>
  <si>
    <t>07 2 03 00000</t>
  </si>
  <si>
    <t>07 1 00 00000</t>
  </si>
  <si>
    <t>Мероприятия по гармонизации межэтнических и межконфессиональных отношений на территории Советского городского округа Ставропольского края</t>
  </si>
  <si>
    <t>56 0 00 00000</t>
  </si>
  <si>
    <t>Программа Советского городского округа Ставропольского края  "Профилактика правонарушений в Советском городском округе Ставропольского края"</t>
  </si>
  <si>
    <t>НЕПРОГРАММНЫЕ РАСХОДЫ АДМИНИСТРАЦИИ СОВЕТСКОГО ГОРОДСКОГО ОКРУГА СТАВРОПОЛЬСКОГО КРАЯ</t>
  </si>
  <si>
    <t xml:space="preserve">Мероприятия по развитию муниципальной службы в Советском городском округе </t>
  </si>
  <si>
    <t>03 0 01 11010</t>
  </si>
  <si>
    <t>03 0 02 00000</t>
  </si>
  <si>
    <t>03 0 02 20050</t>
  </si>
  <si>
    <t>03 0 02 20060</t>
  </si>
  <si>
    <t>04 1 00 00000</t>
  </si>
  <si>
    <t>04 1 01 00000</t>
  </si>
  <si>
    <t>04 1 01 21420</t>
  </si>
  <si>
    <t>04 2 00 00000</t>
  </si>
  <si>
    <t xml:space="preserve">  04 3 00 00000  </t>
  </si>
  <si>
    <t xml:space="preserve">04 3 01 00000  </t>
  </si>
  <si>
    <t>04 4 00 00000</t>
  </si>
  <si>
    <t>04 4 01 00000</t>
  </si>
  <si>
    <t>Основное мероприятие "Реализация проектов развития территорий муниципальных образований, основанных на местных инициативах"</t>
  </si>
  <si>
    <t xml:space="preserve">04 3 01 21440  </t>
  </si>
  <si>
    <t>04 4 01 21450</t>
  </si>
  <si>
    <t>07 2 03 S6420</t>
  </si>
  <si>
    <t>15 0 05 00000</t>
  </si>
  <si>
    <t>15 0 05 11010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</si>
  <si>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Обепечение деятельности по предоставлению государственных и муниципальных услуг МКУ МФЦ</t>
    </r>
    <r>
      <rPr>
        <b/>
        <sz val="14"/>
        <rFont val="Calibri"/>
        <family val="2"/>
        <charset val="204"/>
      </rPr>
      <t>»</t>
    </r>
  </si>
  <si>
    <t>56 0 00 22250</t>
  </si>
  <si>
    <t xml:space="preserve">Подпрограмма "Модернизация, содержание, развитие транспортной инфраструктуры и обеспечение безопасности дорожного движения на автомобильных дорогах вне границ населенных пунктов" </t>
  </si>
  <si>
    <t>04 2 01 00000</t>
  </si>
  <si>
    <t>Расходы на строительство пешеходных дорожек</t>
  </si>
  <si>
    <r>
      <t xml:space="preserve">Основное мероприятие </t>
    </r>
    <r>
      <rPr>
        <b/>
        <sz val="14"/>
        <rFont val="Calibri"/>
        <family val="2"/>
        <charset val="204"/>
      </rPr>
      <t xml:space="preserve">«Обеспечение безопасности </t>
    </r>
    <r>
      <rPr>
        <b/>
        <sz val="14"/>
        <rFont val="Times New Roman"/>
        <family val="1"/>
        <charset val="204"/>
      </rPr>
      <t>дорожного движения на улично-дорожной сети округа</t>
    </r>
    <r>
      <rPr>
        <b/>
        <sz val="14"/>
        <rFont val="Calibri"/>
        <family val="2"/>
        <charset val="204"/>
      </rPr>
      <t>»</t>
    </r>
  </si>
  <si>
    <t>Мероприятия по профилактике детского дорожно-транспортного травматизма</t>
  </si>
  <si>
    <t>Устройство светофорных объектов на улично-дорожной сети округа</t>
  </si>
  <si>
    <t>04 4 01 21460</t>
  </si>
  <si>
    <t>05 3 02 R5410</t>
  </si>
  <si>
    <t>МУНИЦИПАЛЬНАЯ ПРОГРАММА СОВЕТСКОГО ГОРОДСКОГО ОКРУГА СТАВРОПОЛЬСКОГО КРАЯ  "МОДЕРНИЗАЦИЯ, РАЗВИТИЕ И СОДЕРЖАНИЕ КОММУНАЛЬНОГО ХОЗЯЙСТВА СОВЕТСКОГО ГОРОДСКОГО ОКРУГА СТАВРОПОЛЬСКОГО КРАЯ"</t>
  </si>
  <si>
    <t>Основное мероприятие "Мероприятия по уличному освещению и энергосбережению"</t>
  </si>
  <si>
    <t>Мероприятия в области уличного освещения и энергосбережения</t>
  </si>
  <si>
    <t>Подпрограмма "Модернизация и развитие коммунального хозяйства в Советском городском округе Ставропольского края"</t>
  </si>
  <si>
    <t>Основное мероприятие "Модернизация и развитие систем коммунальной инфраструктуры"</t>
  </si>
  <si>
    <t>Проектирование, строительство водопроводных и газовых сетей</t>
  </si>
  <si>
    <t>07 1 01 00000</t>
  </si>
  <si>
    <t>07 1 01 22290</t>
  </si>
  <si>
    <t>Содержание водопроводных и газовых сетей</t>
  </si>
  <si>
    <t>07 1 01 22280</t>
  </si>
  <si>
    <t>07 2 01 22310</t>
  </si>
  <si>
    <t>Содержание мест захоронения</t>
  </si>
  <si>
    <t>07 2 02 22320</t>
  </si>
  <si>
    <t>Прочие мероприятия по благоустройству</t>
  </si>
  <si>
    <t>08 0 02 L5550</t>
  </si>
  <si>
    <t>Подпрограмма "Обеспечение жильем молодых семей в Советском городском округе Ставропольского края"</t>
  </si>
  <si>
    <t>07 4 00 00000</t>
  </si>
  <si>
    <t>Расходы в области градостроительной деятельности</t>
  </si>
  <si>
    <t>Мероприятия по обеспечению первичных мер пожарной безопасности</t>
  </si>
  <si>
    <t>02  1 00 20050</t>
  </si>
  <si>
    <t>Управление муниципальной собственностью, муниципальная политика в области управления имуществом</t>
  </si>
  <si>
    <t>Расходы в области землеустройства и землепользования</t>
  </si>
  <si>
    <t>17 0 02 S7300</t>
  </si>
  <si>
    <t>17 0 02 S6690</t>
  </si>
  <si>
    <t>02 3 00 10010</t>
  </si>
  <si>
    <t>02 3 00 10020</t>
  </si>
  <si>
    <t>10 0 05 00000</t>
  </si>
  <si>
    <t>10 0 05 S6420</t>
  </si>
  <si>
    <t>10 0 05 G6420</t>
  </si>
  <si>
    <t>07 2 03 G6420</t>
  </si>
  <si>
    <t>Проведение работ по замене оконных блоков в муниципальных образовательных организациях Ставропольского края</t>
  </si>
  <si>
    <t xml:space="preserve">Проведение работ по капитальному ремонту кровель в муниципальных общеобразовательных организациях 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</si>
  <si>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</si>
  <si>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Реализация проектов развития территорий муниципальных образований, основанных на местных инициативах, за счет внебюджетных источников</t>
  </si>
  <si>
    <t>58 0 00 00000</t>
  </si>
  <si>
    <t>Непрограммные расходы в рамках обеспечения деятельности отдела культуры</t>
  </si>
  <si>
    <t>58 0 00 10010</t>
  </si>
  <si>
    <t>58 0 00 10020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</si>
  <si>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дополнительного образования детей и подростков</t>
    </r>
    <r>
      <rPr>
        <b/>
        <sz val="14"/>
        <rFont val="Calibri"/>
        <family val="2"/>
        <charset val="204"/>
      </rPr>
      <t>»</t>
    </r>
  </si>
  <si>
    <t>51 6 00 00000</t>
  </si>
  <si>
    <t>51 6 00 28100</t>
  </si>
  <si>
    <t>Непрограммные расходы исполнительного органа в области культуры</t>
  </si>
  <si>
    <t>Расходы на строительство библиотеки</t>
  </si>
  <si>
    <t xml:space="preserve">                                                                                                                             городского округа Ставропольского края</t>
  </si>
  <si>
    <t xml:space="preserve">                                                                                                                             Приложение 10 </t>
  </si>
  <si>
    <t>10 0 02 28100</t>
  </si>
  <si>
    <t>09 0 05 S0270</t>
  </si>
  <si>
    <t>Мероприятия по обеспечению доступности приоритетных объектов и услуг в приоритетных сферах жизнедеятельности инвалидов и других маломобильных групп населения за счет средств местного бюджета</t>
  </si>
  <si>
    <t>Проведение работ по обеспечению доступности приоритетных объектов и услуг в приоретеных сферах жизнедеятельности инвалидов и других маломобильных групп населения за счет средств местного бюджета</t>
  </si>
  <si>
    <t>09 0 05 70270</t>
  </si>
  <si>
    <t>Основное мероприятие "Доступная среда"</t>
  </si>
  <si>
    <t>09 0 05 00000</t>
  </si>
  <si>
    <t>Поддержка отрасли культуры (подключение общедоступных библиотек Российской Федерации к сети "Интернет" и развитие системы библиотечного дела с учетом задачи расширения информационных технологий и оцифровки)</t>
  </si>
  <si>
    <t>15 0 04 00000</t>
  </si>
  <si>
    <t>10 0 03 77090</t>
  </si>
  <si>
    <t>10 0 04 77090</t>
  </si>
  <si>
    <t>10 0 03 S7090</t>
  </si>
  <si>
    <t>10 0 04 S7090</t>
  </si>
  <si>
    <t>17 0 04 S6690</t>
  </si>
  <si>
    <t>Основное мероприятие "Профессиональная подготовка переподготовка и повышение квалификации"</t>
  </si>
  <si>
    <t>Повышение заработной платы работников муниципальных учреждений культуры за счет средств местного бюджета</t>
  </si>
  <si>
    <t>Повышение заработной платы работников муниципальных учреждений культуры за счет средств краевого бюджета</t>
  </si>
  <si>
    <t xml:space="preserve">Резервные фонды </t>
  </si>
  <si>
    <t>07 4 00 S4970</t>
  </si>
  <si>
    <t>Предоставление молодым семьям социальных выплат на приобретение (строительство) жилья, нуждающимся в улучшении жилищных условий, имеющим одного или двух детей, а также, не имеющим детей, социальных выплат на приобретение (строительство) жилья за счет средств местного бюджета</t>
  </si>
  <si>
    <t>51 5 00 20070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</si>
  <si>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</si>
  <si>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</si>
  <si>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11 0 02 00000</t>
  </si>
  <si>
    <t>Повышение заработной платы работникам муниципальных учреждений культуры за счет средств краевого бюджета</t>
  </si>
  <si>
    <t>10 0 02 77090</t>
  </si>
  <si>
    <t>Повышение заработной платы работникам муниципальных учреждений культуры за счет средств местного бюджета</t>
  </si>
  <si>
    <t>10 0 02 S7090</t>
  </si>
  <si>
    <t>09 0 01 78260</t>
  </si>
  <si>
    <t>09 0 Р1 50840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</si>
  <si>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  за счет средств краевого бюджета</t>
  </si>
  <si>
    <t>09 0 02 70840</t>
  </si>
  <si>
    <t>Выплата денежной компенсации семьям, в которых в период с 1 января 2011 года по 31 декабря 2015 года родился третий или последуюший ребенок</t>
  </si>
  <si>
    <t>09 0 02 77650</t>
  </si>
  <si>
    <t>17 0 01 S6690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</si>
  <si>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Развитие растенееводства в округе</t>
    </r>
    <r>
      <rPr>
        <b/>
        <sz val="14"/>
        <rFont val="Calibri"/>
        <family val="2"/>
        <charset val="204"/>
      </rPr>
      <t>»</t>
    </r>
  </si>
  <si>
    <t xml:space="preserve">Оказание несвязанной поддержки сельсклхозяйственным товаропроизводителям в области растенееводства 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</si>
  <si>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Поддержка малых форм хозяйствования в округе</t>
    </r>
    <r>
      <rPr>
        <b/>
        <sz val="14"/>
        <rFont val="Calibri"/>
        <family val="2"/>
        <charset val="204"/>
      </rPr>
      <t>»</t>
    </r>
  </si>
  <si>
    <r>
      <t xml:space="preserve">МУНИЦИПАЛЬНАЯ ПРОГРАММА 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>СНИЖЕНИЕ АДМИНИСТРАТИВНЫХ БАРЬЕРОВ, ОПТИМИЗАЦИЯ И ПОВЫШЕНИЕ КАЧЕСТВА ПРЕДОСТАВЛЕНИЯ ГОСУДАРСТВЕННЫХ МУНИЦИПАЛЬНЫХ УСЛУГ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</si>
  <si>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Подпрограмма "Ремонт и содержание улично-дорожной сети Советского городского округа Ставропольского края"</t>
  </si>
  <si>
    <t>04 3 02 21440</t>
  </si>
  <si>
    <t xml:space="preserve">Основное мероприятие"Реализация проектов развития территорий муниципальных образований, основанных на местных инициативах" </t>
  </si>
  <si>
    <t>Региональный проект "Культурная среда"</t>
  </si>
  <si>
    <t>Поддержка отрасли культуры (обеспечение муниципальных учреждений культуры в сельской местности специализированным автотранспортом)</t>
  </si>
  <si>
    <t>10 0 А1 55196</t>
  </si>
  <si>
    <r>
      <t xml:space="preserve">Основное мероприятие </t>
    </r>
    <r>
      <rPr>
        <b/>
        <sz val="14"/>
        <rFont val="Calibri"/>
        <family val="2"/>
        <charset val="204"/>
      </rPr>
      <t>«</t>
    </r>
    <r>
      <rPr>
        <b/>
        <sz val="14"/>
        <rFont val="Times New Roman"/>
        <family val="1"/>
        <charset val="204"/>
      </rPr>
      <t xml:space="preserve"> Исполнение полномочий администрации Советского городского округа в области градостроительной деятельности</t>
    </r>
    <r>
      <rPr>
        <b/>
        <sz val="14"/>
        <rFont val="Calibri"/>
        <family val="2"/>
        <charset val="204"/>
      </rPr>
      <t>»</t>
    </r>
  </si>
  <si>
    <t>Основное мероприятие "Обеспечение функций органов местного самоуправления"</t>
  </si>
  <si>
    <t>11 0 02 10010</t>
  </si>
  <si>
    <t>11 0 02 10020</t>
  </si>
  <si>
    <t>Основное мероприятие "Обеспечение деятельности физкультурно - оздоровительного комплекса" на территории Советского городского округа"</t>
  </si>
  <si>
    <t xml:space="preserve">Расходы на проведение спортивных мероприятий </t>
  </si>
  <si>
    <t>15 0 02 00000</t>
  </si>
  <si>
    <t>15 0 02 20100</t>
  </si>
  <si>
    <t>Основное мероприятие "Расходы на проведение спортивных мероприятий"</t>
  </si>
  <si>
    <t>Капитальные вложения в объекты государственной (муниципальной) собственности</t>
  </si>
  <si>
    <t xml:space="preserve">Основное мероприятие «Капитальное строительство объектов спорта» </t>
  </si>
  <si>
    <t>15 0 04 S700X</t>
  </si>
  <si>
    <t>Разработка, приобретение и эксплуатация информационных систем, ресурсов и телекоммуникационных услуг</t>
  </si>
  <si>
    <t>51 5 00 22010</t>
  </si>
  <si>
    <t>Расходы на содержание имущества, находящегося в муниципальной собственности округа</t>
  </si>
  <si>
    <t>51 5 00 22020</t>
  </si>
  <si>
    <t xml:space="preserve">Основное мероприятие " Cоздание условий для обеспечения безопасности граждан в местах массового пребывания людей" </t>
  </si>
  <si>
    <t>57 0 02 00000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</si>
  <si>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краевого бюджета</t>
  </si>
  <si>
    <t>57 0 02 77310</t>
  </si>
  <si>
    <t>Cоздание условий для обеспечения безопасности граждан в местах массового пребывания людей на территории муниципальных образований за счет средств местного бюджета</t>
  </si>
  <si>
    <t>57 0 02 S7310</t>
  </si>
  <si>
    <t>Основное мероприятие "Профилактика терроризма и экстремизма"</t>
  </si>
  <si>
    <t>57 0 01 00000</t>
  </si>
  <si>
    <t xml:space="preserve">Организация мероприятий по профилактике терроризма и экстремизма, в т.ч. за счет привлечения казачьих обществ округа к участию в мероприятиях по профилактике правонарушений на территории округа  </t>
  </si>
  <si>
    <t>57 0 01 20090</t>
  </si>
  <si>
    <t>03 0 03 00000</t>
  </si>
  <si>
    <t>03 0 03 S6420</t>
  </si>
  <si>
    <t>Реализация проектов развития территорий муниципальных образований, основанных на местных инициативах за счет внебюджетных источников</t>
  </si>
  <si>
    <t>03 0 03 G6420</t>
  </si>
  <si>
    <t>51 5 00 10080</t>
  </si>
  <si>
    <t>09 0 Р1 76240</t>
  </si>
  <si>
    <r>
      <t>МУНИЦИПАЛЬНАЯ ПРОГРАММА СОВЕТСКОГО ГОРОДСКОГО ОКРУГА СТАВРОПОЛЬСКОГО КРАЯ «РАЗВИТИЕ ДОРОЖНОГО ХОЗЯЙСТВА И ПОВЫШЕНИЕ БЕЗОПАСНОСТИ ДОРОЖНОГО ДВИЖЕНИЯ В СОВЕТСКОМ ГОРОДСКОМ ОКРУГЕ СТАВРОПОЛЬСКОГО КРАЯ</t>
    </r>
    <r>
      <rPr>
        <b/>
        <sz val="14"/>
        <rFont val="Calibri"/>
        <family val="2"/>
        <charset val="204"/>
      </rPr>
      <t>»</t>
    </r>
  </si>
  <si>
    <t>Реализация проектов развития территорий муниципальных образований, основанных на местных инициативах за счет средств дорожного фонда (внебюжетные источники)</t>
  </si>
  <si>
    <t>Основное мероприятие "Ремонт и содержание автомобильных дорог вне границ населенных пунктов за счет средств дорожного фонда"</t>
  </si>
  <si>
    <t>Расходы на работы по  ремонту, содержанию и реконструкцию автомобильных дорог вне границ населенных пунктов</t>
  </si>
  <si>
    <t>Основное мероприятие "Ремонт и содержание улично-дорожной сети за счет средств дорожного фонда"</t>
  </si>
  <si>
    <t xml:space="preserve">Мероприятия по ремонту и содержанию улично-дорожной сети Советского городского округа Ставропольского края </t>
  </si>
  <si>
    <t>Основное мероприятие "Ремонт и содержание улично-дорожной сети за счет средств на поддержку дорожного хозяйства"</t>
  </si>
  <si>
    <t>Мероприятия по ремонту и содержанию улично-дорожной сети Советского городского округа Ставропольского края</t>
  </si>
  <si>
    <t xml:space="preserve">04 3 02 00000  </t>
  </si>
  <si>
    <t xml:space="preserve">Реализация проектов развития территорий муниципальных образований, основанных на местных инициативах </t>
  </si>
  <si>
    <t>Строительство (реконструкция) объектов спорта за счет средств местного бюджета</t>
  </si>
  <si>
    <t>Расходы на проведение мероприятий по организации отдыха детей в учреждениях дополнительного образования</t>
  </si>
  <si>
    <t>Основное мероприятие "Федеральный проект "Успех каждого ребенка"</t>
  </si>
  <si>
    <t>17 0 E2 50970</t>
  </si>
  <si>
    <t>17 0 02 S7680</t>
  </si>
  <si>
    <t xml:space="preserve">Благоустройство территорий муниципальных общеобразовательных организаций </t>
  </si>
  <si>
    <t>Подпрограмма "Реализация проектов развития территорий муниципальных образований, основанных на местных инициативах"</t>
  </si>
  <si>
    <t>04 2 01 S6420</t>
  </si>
  <si>
    <t>04 2 01 G6420</t>
  </si>
  <si>
    <t>15 0 04 7700X</t>
  </si>
  <si>
    <t>Строительство (реконструкция) объектов спорта за счет средств краевого бюджета</t>
  </si>
  <si>
    <t>10 0 А1 55193</t>
  </si>
  <si>
    <t>10 0 А1 L5194</t>
  </si>
  <si>
    <t>Основное мероприятие "Федеральный проект "Культурная среда"</t>
  </si>
  <si>
    <t>10 0 А1 00000</t>
  </si>
  <si>
    <t>бюджетных ассигнований по целевым статьям (муниципальным программам и непрограммным направлениям деятельности) (ЦСР)  группам видов расходов (ВР) классификации расходов бюджетов на 2019 год</t>
  </si>
  <si>
    <t>Основное мероприятие "Федеральный проект "Формирование комфортной городской среды""</t>
  </si>
  <si>
    <t>08 0 F2 00000</t>
  </si>
  <si>
    <t>08 0 F2 55550</t>
  </si>
  <si>
    <t>Реализация программ формирования современной городской среды за счет средств местного бюджета</t>
  </si>
  <si>
    <t xml:space="preserve">                                                                                                                             к решению Совета депутатов Советского</t>
  </si>
  <si>
    <t xml:space="preserve">                                                                                                                             от 21 декабря 2018 года № 227</t>
  </si>
  <si>
    <r>
      <t xml:space="preserve">                                                                                                                             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бюджете Советского городского округа</t>
    </r>
  </si>
  <si>
    <t xml:space="preserve">                                                                                                                            Ставропольского края на 2019 год и</t>
  </si>
  <si>
    <r>
      <t xml:space="preserve">                                                                                                                            плановый период 2020 и 2021 годов</t>
    </r>
    <r>
      <rPr>
        <sz val="14"/>
        <rFont val="Calibri"/>
        <family val="2"/>
        <charset val="204"/>
      </rPr>
      <t>»</t>
    </r>
  </si>
  <si>
    <t xml:space="preserve"> РАСПРЕДЕЛЕНИЕ</t>
  </si>
</sst>
</file>

<file path=xl/styles.xml><?xml version="1.0" encoding="utf-8"?>
<styleSheet xmlns="http://schemas.openxmlformats.org/spreadsheetml/2006/main">
  <numFmts count="3">
    <numFmt numFmtId="164" formatCode="* #,##0.00;* \-#,##0.00;* &quot;-&quot;??;@"/>
    <numFmt numFmtId="165" formatCode="0000000"/>
    <numFmt numFmtId="166" formatCode="#,##0.00_ ;\-#,##0.00\ "/>
  </numFmts>
  <fonts count="13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4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4"/>
      <name val="Calibri"/>
      <family val="2"/>
      <charset val="204"/>
    </font>
    <font>
      <b/>
      <sz val="11.75"/>
      <name val="Calibri"/>
      <family val="2"/>
      <charset val="204"/>
    </font>
    <font>
      <b/>
      <sz val="14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9" fontId="1" fillId="0" borderId="0" applyFont="0" applyFill="0" applyBorder="0" applyAlignment="0" applyProtection="0"/>
    <xf numFmtId="0" fontId="2" fillId="0" borderId="0"/>
  </cellStyleXfs>
  <cellXfs count="144">
    <xf numFmtId="0" fontId="0" fillId="0" borderId="0" xfId="0"/>
    <xf numFmtId="0" fontId="2" fillId="0" borderId="0" xfId="1" applyProtection="1">
      <protection hidden="1"/>
    </xf>
    <xf numFmtId="0" fontId="2" fillId="0" borderId="0" xfId="1"/>
    <xf numFmtId="0" fontId="2" fillId="0" borderId="0" xfId="1" applyBorder="1" applyProtection="1">
      <protection hidden="1"/>
    </xf>
    <xf numFmtId="164" fontId="3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1" applyNumberFormat="1" applyFont="1" applyFill="1" applyBorder="1" applyAlignment="1" applyProtection="1">
      <alignment horizontal="justify" vertical="top" wrapText="1"/>
      <protection hidden="1"/>
    </xf>
    <xf numFmtId="0" fontId="5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top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Font="1" applyProtection="1">
      <protection hidden="1"/>
    </xf>
    <xf numFmtId="0" fontId="6" fillId="0" borderId="0" xfId="1" applyNumberFormat="1" applyFont="1" applyFill="1" applyAlignment="1" applyProtection="1">
      <alignment horizontal="right" vertical="top" wrapText="1"/>
      <protection hidden="1"/>
    </xf>
    <xf numFmtId="0" fontId="6" fillId="0" borderId="0" xfId="1" applyFont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0" xfId="0" applyFont="1" applyAlignment="1">
      <alignment wrapText="1"/>
    </xf>
    <xf numFmtId="0" fontId="6" fillId="0" borderId="0" xfId="0" applyFont="1" applyFill="1" applyAlignment="1">
      <alignment horizontal="right"/>
    </xf>
    <xf numFmtId="0" fontId="6" fillId="2" borderId="0" xfId="0" applyFont="1" applyFill="1" applyBorder="1" applyAlignment="1">
      <alignment wrapText="1"/>
    </xf>
    <xf numFmtId="0" fontId="6" fillId="0" borderId="0" xfId="0" applyFont="1" applyAlignment="1"/>
    <xf numFmtId="0" fontId="6" fillId="2" borderId="0" xfId="0" applyFont="1" applyFill="1" applyAlignment="1">
      <alignment wrapText="1"/>
    </xf>
    <xf numFmtId="0" fontId="6" fillId="0" borderId="0" xfId="0" applyFont="1" applyFill="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/>
    </xf>
    <xf numFmtId="0" fontId="3" fillId="0" borderId="0" xfId="0" applyFont="1" applyAlignment="1">
      <alignment horizontal="justify" wrapText="1"/>
    </xf>
    <xf numFmtId="0" fontId="3" fillId="0" borderId="0" xfId="0" applyFont="1" applyAlignment="1">
      <alignment horizontal="left"/>
    </xf>
    <xf numFmtId="0" fontId="3" fillId="0" borderId="0" xfId="0" applyFont="1" applyFill="1" applyAlignment="1">
      <alignment wrapText="1"/>
    </xf>
    <xf numFmtId="49" fontId="3" fillId="0" borderId="0" xfId="0" applyNumberFormat="1" applyFont="1" applyAlignment="1">
      <alignment wrapText="1"/>
    </xf>
    <xf numFmtId="4" fontId="3" fillId="0" borderId="0" xfId="0" applyNumberFormat="1" applyFont="1" applyFill="1" applyAlignment="1"/>
    <xf numFmtId="4" fontId="3" fillId="0" borderId="0" xfId="0" applyNumberFormat="1" applyFont="1" applyFill="1" applyBorder="1" applyAlignment="1"/>
    <xf numFmtId="166" fontId="6" fillId="0" borderId="0" xfId="1" applyNumberFormat="1" applyFont="1" applyFill="1" applyBorder="1" applyAlignment="1" applyProtection="1">
      <alignment horizontal="right" vertical="top"/>
      <protection hidden="1"/>
    </xf>
    <xf numFmtId="0" fontId="3" fillId="0" borderId="0" xfId="0" applyFont="1" applyAlignment="1">
      <alignment horizontal="justify" vertical="center"/>
    </xf>
    <xf numFmtId="164" fontId="3" fillId="0" borderId="0" xfId="1" applyNumberFormat="1" applyFont="1" applyFill="1" applyBorder="1" applyAlignment="1" applyProtection="1">
      <alignment horizontal="center" vertical="top"/>
      <protection hidden="1"/>
    </xf>
    <xf numFmtId="4" fontId="3" fillId="0" borderId="0" xfId="0" applyNumberFormat="1" applyFont="1" applyFill="1" applyAlignment="1">
      <alignment horizontal="right"/>
    </xf>
    <xf numFmtId="4" fontId="3" fillId="0" borderId="0" xfId="1" applyNumberFormat="1" applyFont="1" applyFill="1" applyAlignment="1" applyProtection="1">
      <alignment horizontal="right" vertical="top"/>
      <protection hidden="1"/>
    </xf>
    <xf numFmtId="165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 applyAlignment="1">
      <alignment wrapText="1"/>
    </xf>
    <xf numFmtId="3" fontId="3" fillId="0" borderId="0" xfId="0" applyNumberFormat="1" applyFont="1" applyFill="1" applyAlignment="1">
      <alignment horizontal="center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left" vertical="distributed" wrapText="1"/>
    </xf>
    <xf numFmtId="49" fontId="3" fillId="0" borderId="0" xfId="0" applyNumberFormat="1" applyFont="1" applyFill="1" applyBorder="1" applyAlignment="1">
      <alignment wrapText="1"/>
    </xf>
    <xf numFmtId="0" fontId="3" fillId="2" borderId="0" xfId="0" applyFont="1" applyFill="1" applyBorder="1" applyAlignment="1">
      <alignment wrapText="1"/>
    </xf>
    <xf numFmtId="0" fontId="3" fillId="0" borderId="0" xfId="0" applyFont="1" applyBorder="1" applyAlignment="1">
      <alignment horizontal="justify" vertical="top" wrapText="1"/>
    </xf>
    <xf numFmtId="49" fontId="3" fillId="2" borderId="0" xfId="0" applyNumberFormat="1" applyFont="1" applyFill="1" applyBorder="1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0" fontId="8" fillId="2" borderId="0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Border="1" applyAlignment="1">
      <alignment horizontal="justify" vertical="top" wrapText="1"/>
    </xf>
    <xf numFmtId="0" fontId="8" fillId="0" borderId="0" xfId="1" applyNumberFormat="1" applyFont="1" applyFill="1" applyBorder="1" applyAlignment="1" applyProtection="1">
      <alignment horizontal="justify" vertical="top" wrapText="1"/>
      <protection hidden="1"/>
    </xf>
    <xf numFmtId="0" fontId="8" fillId="2" borderId="0" xfId="0" applyFont="1" applyFill="1" applyBorder="1" applyAlignment="1">
      <alignment wrapText="1"/>
    </xf>
    <xf numFmtId="0" fontId="8" fillId="0" borderId="0" xfId="0" applyFont="1" applyBorder="1" applyAlignment="1">
      <alignment horizontal="left" vertical="distributed" wrapText="1"/>
    </xf>
    <xf numFmtId="0" fontId="8" fillId="0" borderId="0" xfId="0" applyFont="1" applyAlignment="1">
      <alignment horizontal="justify"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2" borderId="0" xfId="0" applyFont="1" applyFill="1" applyBorder="1" applyAlignment="1">
      <alignment horizontal="left" vertical="distributed" wrapText="1"/>
    </xf>
    <xf numFmtId="0" fontId="8" fillId="0" borderId="0" xfId="1" applyNumberFormat="1" applyFont="1" applyFill="1" applyAlignment="1" applyProtection="1">
      <alignment vertical="top"/>
      <protection hidden="1"/>
    </xf>
    <xf numFmtId="0" fontId="9" fillId="0" borderId="0" xfId="1" applyFont="1" applyAlignment="1"/>
    <xf numFmtId="0" fontId="3" fillId="0" borderId="2" xfId="1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Border="1" applyAlignment="1">
      <alignment horizontal="left" vertical="top" wrapText="1"/>
    </xf>
    <xf numFmtId="0" fontId="3" fillId="3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49" fontId="3" fillId="3" borderId="0" xfId="3" applyNumberFormat="1" applyFont="1" applyFill="1" applyBorder="1" applyAlignment="1" applyProtection="1">
      <alignment horizontal="left" vertical="top" wrapText="1"/>
      <protection hidden="1"/>
    </xf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horizontal="left" vertical="distributed" wrapText="1"/>
    </xf>
    <xf numFmtId="0" fontId="8" fillId="2" borderId="0" xfId="0" applyFont="1" applyFill="1" applyBorder="1" applyAlignment="1">
      <alignment horizontal="justify"/>
    </xf>
    <xf numFmtId="49" fontId="8" fillId="0" borderId="0" xfId="0" applyNumberFormat="1" applyFont="1" applyFill="1" applyAlignment="1">
      <alignment wrapText="1"/>
    </xf>
    <xf numFmtId="0" fontId="2" fillId="0" borderId="0" xfId="1" applyFont="1" applyBorder="1" applyProtection="1">
      <protection hidden="1"/>
    </xf>
    <xf numFmtId="0" fontId="2" fillId="0" borderId="0" xfId="1" applyFont="1"/>
    <xf numFmtId="0" fontId="3" fillId="0" borderId="0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wrapText="1"/>
    </xf>
    <xf numFmtId="0" fontId="8" fillId="3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justify"/>
    </xf>
    <xf numFmtId="0" fontId="3" fillId="3" borderId="0" xfId="0" applyFont="1" applyFill="1" applyAlignment="1">
      <alignment wrapText="1"/>
    </xf>
    <xf numFmtId="0" fontId="3" fillId="3" borderId="0" xfId="0" applyFont="1" applyFill="1" applyBorder="1" applyAlignment="1">
      <alignment wrapText="1"/>
    </xf>
    <xf numFmtId="0" fontId="3" fillId="0" borderId="0" xfId="0" applyFont="1"/>
    <xf numFmtId="3" fontId="8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1" applyNumberFormat="1" applyFont="1" applyFill="1" applyBorder="1" applyAlignment="1" applyProtection="1">
      <alignment horizontal="center"/>
      <protection hidden="1"/>
    </xf>
    <xf numFmtId="0" fontId="8" fillId="0" borderId="0" xfId="0" applyFont="1" applyAlignment="1">
      <alignment wrapText="1"/>
    </xf>
    <xf numFmtId="0" fontId="3" fillId="3" borderId="0" xfId="1" applyFont="1" applyFill="1" applyAlignment="1" applyProtection="1">
      <alignment horizontal="right"/>
      <protection hidden="1"/>
    </xf>
    <xf numFmtId="0" fontId="6" fillId="3" borderId="0" xfId="1" applyFont="1" applyFill="1" applyAlignment="1" applyProtection="1">
      <alignment horizontal="right"/>
      <protection hidden="1"/>
    </xf>
    <xf numFmtId="0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3" borderId="0" xfId="1" applyNumberFormat="1" applyFont="1" applyFill="1" applyBorder="1" applyAlignment="1" applyProtection="1">
      <alignment horizontal="center"/>
      <protection hidden="1"/>
    </xf>
    <xf numFmtId="164" fontId="3" fillId="3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Alignment="1">
      <alignment horizontal="right"/>
    </xf>
    <xf numFmtId="4" fontId="8" fillId="3" borderId="0" xfId="0" applyNumberFormat="1" applyFont="1" applyFill="1" applyAlignment="1">
      <alignment horizontal="right"/>
    </xf>
    <xf numFmtId="164" fontId="8" fillId="3" borderId="0" xfId="1" applyNumberFormat="1" applyFont="1" applyFill="1" applyBorder="1" applyAlignment="1" applyProtection="1">
      <alignment horizontal="right"/>
      <protection hidden="1"/>
    </xf>
    <xf numFmtId="164" fontId="6" fillId="3" borderId="0" xfId="1" applyNumberFormat="1" applyFont="1" applyFill="1" applyBorder="1" applyAlignment="1" applyProtection="1">
      <alignment horizontal="right"/>
      <protection hidden="1"/>
    </xf>
    <xf numFmtId="4" fontId="3" fillId="3" borderId="0" xfId="0" applyNumberFormat="1" applyFont="1" applyFill="1" applyBorder="1" applyAlignment="1">
      <alignment horizontal="right"/>
    </xf>
    <xf numFmtId="2" fontId="8" fillId="3" borderId="0" xfId="0" applyNumberFormat="1" applyFont="1" applyFill="1" applyBorder="1" applyAlignment="1">
      <alignment horizontal="right" vertical="center"/>
    </xf>
    <xf numFmtId="2" fontId="3" fillId="3" borderId="0" xfId="0" applyNumberFormat="1" applyFont="1" applyFill="1" applyBorder="1" applyAlignment="1">
      <alignment horizontal="right" vertical="center"/>
    </xf>
    <xf numFmtId="2" fontId="8" fillId="3" borderId="0" xfId="0" applyNumberFormat="1" applyFont="1" applyFill="1" applyBorder="1" applyAlignment="1">
      <alignment horizontal="right"/>
    </xf>
    <xf numFmtId="2" fontId="3" fillId="3" borderId="0" xfId="0" applyNumberFormat="1" applyFont="1" applyFill="1" applyBorder="1" applyAlignment="1">
      <alignment horizontal="right"/>
    </xf>
    <xf numFmtId="4" fontId="8" fillId="3" borderId="0" xfId="1" applyNumberFormat="1" applyFont="1" applyFill="1" applyAlignment="1" applyProtection="1">
      <alignment horizontal="right"/>
      <protection hidden="1"/>
    </xf>
    <xf numFmtId="164" fontId="3" fillId="3" borderId="0" xfId="1" applyNumberFormat="1" applyFont="1" applyFill="1" applyBorder="1" applyAlignment="1" applyProtection="1">
      <alignment horizontal="right" vertical="top"/>
      <protection hidden="1"/>
    </xf>
    <xf numFmtId="0" fontId="2" fillId="3" borderId="0" xfId="1" applyFill="1"/>
    <xf numFmtId="49" fontId="3" fillId="3" borderId="0" xfId="0" applyNumberFormat="1" applyFont="1" applyFill="1" applyBorder="1" applyAlignment="1">
      <alignment wrapText="1"/>
    </xf>
    <xf numFmtId="0" fontId="3" fillId="0" borderId="0" xfId="0" applyNumberFormat="1" applyFont="1" applyFill="1" applyBorder="1" applyAlignment="1">
      <alignment horizontal="left" vertical="top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8" fillId="3" borderId="0" xfId="0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Font="1" applyFill="1" applyBorder="1" applyAlignment="1">
      <alignment horizontal="left" vertical="distributed"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3" borderId="0" xfId="0" applyNumberFormat="1" applyFont="1" applyFill="1" applyBorder="1" applyAlignment="1">
      <alignment wrapText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2" borderId="0" xfId="1" applyNumberFormat="1" applyFont="1" applyFill="1" applyBorder="1" applyAlignment="1" applyProtection="1">
      <alignment horizontal="center"/>
      <protection hidden="1"/>
    </xf>
    <xf numFmtId="4" fontId="3" fillId="3" borderId="0" xfId="0" applyNumberFormat="1" applyFont="1" applyFill="1" applyBorder="1" applyAlignment="1">
      <alignment horizontal="right" vertical="center"/>
    </xf>
    <xf numFmtId="49" fontId="8" fillId="3" borderId="0" xfId="0" applyNumberFormat="1" applyFont="1" applyFill="1" applyBorder="1" applyAlignment="1">
      <alignment wrapText="1"/>
    </xf>
    <xf numFmtId="0" fontId="3" fillId="3" borderId="0" xfId="0" applyFont="1" applyFill="1" applyBorder="1" applyAlignment="1">
      <alignment horizontal="justify" vertical="top" wrapText="1"/>
    </xf>
    <xf numFmtId="0" fontId="8" fillId="3" borderId="5" xfId="0" applyFont="1" applyFill="1" applyBorder="1" applyAlignment="1">
      <alignment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3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6" fillId="3" borderId="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top" wrapText="1"/>
      <protection hidden="1"/>
    </xf>
    <xf numFmtId="0" fontId="0" fillId="0" borderId="0" xfId="0" applyAlignment="1">
      <alignment horizontal="center" vertical="top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2" applyNumberFormat="1" applyFont="1" applyAlignment="1" applyProtection="1">
      <alignment horizontal="right" vertical="center"/>
      <protection hidden="1"/>
    </xf>
    <xf numFmtId="0" fontId="3" fillId="0" borderId="0" xfId="0" applyFont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2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4">
    <cellStyle name="Обычный" xfId="0" builtinId="0"/>
    <cellStyle name="Обычный_tmp" xfId="1"/>
    <cellStyle name="Обычный_Tmp1" xfId="3"/>
    <cellStyle name="Процентный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ДДДДД">
      <a:majorFont>
        <a:latin typeface="ЗАГЛАВНАЯ"/>
        <a:ea typeface=""/>
        <a:cs typeface=""/>
      </a:majorFont>
      <a:minorFont>
        <a:latin typeface="ЗАГЛАВНАЯ"/>
        <a:ea typeface=""/>
        <a:cs typeface="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533"/>
  <sheetViews>
    <sheetView tabSelected="1" view="pageBreakPreview" topLeftCell="A524" zoomScale="84" zoomScaleSheetLayoutView="84" workbookViewId="0">
      <selection activeCell="O528" sqref="O528"/>
    </sheetView>
  </sheetViews>
  <sheetFormatPr defaultRowHeight="12.75"/>
  <cols>
    <col min="1" max="1" width="94" style="2" customWidth="1"/>
    <col min="2" max="2" width="16.7109375" style="2" customWidth="1"/>
    <col min="3" max="3" width="8.28515625" style="2" customWidth="1"/>
    <col min="4" max="4" width="22.140625" style="99" customWidth="1"/>
    <col min="5" max="5" width="10.5703125" style="2" hidden="1" customWidth="1"/>
    <col min="6" max="6" width="11.140625" style="2" hidden="1" customWidth="1"/>
    <col min="7" max="7" width="10.140625" style="2" hidden="1" customWidth="1"/>
    <col min="8" max="8" width="7.7109375" style="2" hidden="1" customWidth="1"/>
    <col min="9" max="9" width="9.28515625" style="2" hidden="1" customWidth="1"/>
    <col min="10" max="10" width="0.5703125" style="2" customWidth="1"/>
    <col min="11" max="16384" width="9.140625" style="2"/>
  </cols>
  <sheetData>
    <row r="1" spans="1:10" ht="18.75">
      <c r="A1" s="137" t="s">
        <v>399</v>
      </c>
      <c r="B1" s="137"/>
      <c r="C1" s="137"/>
      <c r="D1" s="137"/>
      <c r="E1" s="137"/>
      <c r="F1" s="137"/>
      <c r="G1" s="1"/>
    </row>
    <row r="2" spans="1:10" ht="18.75" customHeight="1">
      <c r="A2" s="138" t="s">
        <v>507</v>
      </c>
      <c r="B2" s="138"/>
      <c r="C2" s="138"/>
      <c r="D2" s="138"/>
      <c r="E2" s="138"/>
      <c r="F2" s="138"/>
      <c r="G2" s="16"/>
      <c r="H2" s="16"/>
      <c r="I2" s="16"/>
      <c r="J2" s="16"/>
    </row>
    <row r="3" spans="1:10" ht="18.75" customHeight="1">
      <c r="A3" s="138" t="s">
        <v>398</v>
      </c>
      <c r="B3" s="138"/>
      <c r="C3" s="138"/>
      <c r="D3" s="138"/>
      <c r="E3" s="138"/>
      <c r="F3" s="138"/>
      <c r="G3" s="16"/>
      <c r="H3" s="16"/>
      <c r="I3" s="16"/>
      <c r="J3" s="16"/>
    </row>
    <row r="4" spans="1:10" ht="18.75" customHeight="1">
      <c r="A4" s="139" t="s">
        <v>508</v>
      </c>
      <c r="B4" s="139"/>
      <c r="C4" s="139"/>
      <c r="D4" s="139"/>
      <c r="E4" s="139"/>
      <c r="F4" s="139"/>
      <c r="G4" s="18"/>
      <c r="H4" s="18"/>
      <c r="I4" s="18"/>
      <c r="J4" s="18"/>
    </row>
    <row r="5" spans="1:10" ht="18.75" customHeight="1">
      <c r="A5" s="140" t="s">
        <v>509</v>
      </c>
      <c r="B5" s="140"/>
      <c r="C5" s="140"/>
      <c r="D5" s="140"/>
      <c r="E5" s="140"/>
      <c r="F5" s="140"/>
      <c r="G5" s="19"/>
      <c r="H5" s="19"/>
      <c r="I5" s="19"/>
      <c r="J5" s="19"/>
    </row>
    <row r="6" spans="1:10" ht="18.75" customHeight="1">
      <c r="A6" s="140" t="s">
        <v>510</v>
      </c>
      <c r="B6" s="140"/>
      <c r="C6" s="140"/>
      <c r="D6" s="140"/>
      <c r="E6" s="140"/>
      <c r="F6" s="140"/>
      <c r="G6" s="19"/>
      <c r="H6" s="19"/>
      <c r="I6" s="19"/>
      <c r="J6" s="19"/>
    </row>
    <row r="7" spans="1:10" ht="18.75" customHeight="1">
      <c r="A7" s="141" t="s">
        <v>511</v>
      </c>
      <c r="B7" s="141"/>
      <c r="C7" s="141"/>
      <c r="D7" s="141"/>
      <c r="E7" s="141"/>
      <c r="F7" s="141"/>
      <c r="G7" s="20"/>
      <c r="H7" s="20"/>
      <c r="I7" s="20"/>
      <c r="J7" s="20"/>
    </row>
    <row r="8" spans="1:10" ht="18.75" customHeight="1">
      <c r="A8" s="141"/>
      <c r="B8" s="141"/>
      <c r="C8" s="141"/>
      <c r="D8" s="141"/>
      <c r="E8" s="141"/>
      <c r="F8" s="141"/>
      <c r="G8" s="20"/>
      <c r="H8" s="20"/>
      <c r="I8" s="20"/>
      <c r="J8" s="20"/>
    </row>
    <row r="9" spans="1:10" ht="18.75">
      <c r="A9" s="143" t="s">
        <v>512</v>
      </c>
      <c r="B9" s="142"/>
      <c r="C9" s="142"/>
      <c r="D9" s="142"/>
      <c r="E9" s="17"/>
      <c r="F9" s="17"/>
      <c r="G9" s="21"/>
      <c r="H9" s="21"/>
      <c r="I9" s="21"/>
      <c r="J9" s="21"/>
    </row>
    <row r="10" spans="1:10" ht="51" customHeight="1">
      <c r="A10" s="136" t="s">
        <v>502</v>
      </c>
      <c r="B10" s="136"/>
      <c r="C10" s="136"/>
      <c r="D10" s="136"/>
      <c r="E10" s="136"/>
      <c r="F10" s="136"/>
      <c r="G10" s="1"/>
    </row>
    <row r="11" spans="1:10" ht="5.25" customHeight="1">
      <c r="A11" s="6">
        <v>3</v>
      </c>
      <c r="B11" s="7"/>
      <c r="C11" s="8"/>
      <c r="D11" s="83"/>
      <c r="E11" s="6"/>
      <c r="F11" s="6"/>
      <c r="G11" s="1"/>
    </row>
    <row r="12" spans="1:10" ht="18.75" hidden="1">
      <c r="A12" s="10"/>
      <c r="B12" s="11"/>
      <c r="C12" s="12"/>
      <c r="D12" s="84"/>
      <c r="E12" s="10"/>
      <c r="F12" s="13" t="s">
        <v>3</v>
      </c>
      <c r="G12" s="1"/>
    </row>
    <row r="13" spans="1:10" ht="18.75" customHeight="1">
      <c r="A13" s="130" t="s">
        <v>5</v>
      </c>
      <c r="B13" s="130" t="s">
        <v>14</v>
      </c>
      <c r="C13" s="130" t="s">
        <v>4</v>
      </c>
      <c r="D13" s="132" t="s">
        <v>22</v>
      </c>
      <c r="E13" s="131" t="s">
        <v>6</v>
      </c>
      <c r="F13" s="131"/>
      <c r="G13" s="1"/>
    </row>
    <row r="14" spans="1:10" ht="15" customHeight="1">
      <c r="A14" s="130"/>
      <c r="B14" s="130"/>
      <c r="C14" s="130"/>
      <c r="D14" s="133"/>
      <c r="E14" s="9" t="s">
        <v>1</v>
      </c>
      <c r="F14" s="9" t="s">
        <v>0</v>
      </c>
      <c r="G14" s="1"/>
    </row>
    <row r="15" spans="1:10" ht="18.75">
      <c r="A15" s="9">
        <v>1</v>
      </c>
      <c r="B15" s="9">
        <v>2</v>
      </c>
      <c r="C15" s="9">
        <v>3</v>
      </c>
      <c r="D15" s="85">
        <v>4</v>
      </c>
      <c r="E15" s="14">
        <v>4</v>
      </c>
      <c r="F15" s="14">
        <v>5</v>
      </c>
      <c r="G15" s="1"/>
    </row>
    <row r="16" spans="1:10" ht="81" customHeight="1">
      <c r="A16" s="52" t="s">
        <v>208</v>
      </c>
      <c r="B16" s="49" t="s">
        <v>46</v>
      </c>
      <c r="C16" s="50" t="s">
        <v>7</v>
      </c>
      <c r="D16" s="86">
        <f>D17</f>
        <v>110</v>
      </c>
      <c r="E16" s="33" t="e">
        <f>E18+#REF!+E156</f>
        <v>#REF!</v>
      </c>
      <c r="F16" s="33" t="e">
        <f>F18+#REF!+F156</f>
        <v>#REF!</v>
      </c>
      <c r="G16" s="3"/>
    </row>
    <row r="17" spans="1:7" ht="40.5" customHeight="1">
      <c r="A17" s="54" t="s">
        <v>181</v>
      </c>
      <c r="B17" s="49" t="s">
        <v>47</v>
      </c>
      <c r="C17" s="50" t="s">
        <v>7</v>
      </c>
      <c r="D17" s="86">
        <f>D18</f>
        <v>110</v>
      </c>
      <c r="E17" s="33"/>
      <c r="F17" s="33"/>
      <c r="G17" s="3"/>
    </row>
    <row r="18" spans="1:7" ht="40.5" customHeight="1">
      <c r="A18" s="74" t="s">
        <v>326</v>
      </c>
      <c r="B18" s="40" t="s">
        <v>48</v>
      </c>
      <c r="C18" s="39" t="s">
        <v>7</v>
      </c>
      <c r="D18" s="87">
        <f>D19</f>
        <v>110</v>
      </c>
      <c r="E18" s="33" t="e">
        <f>#REF!+#REF!+E54+E76+E82+#REF!+#REF!+#REF!+#REF!</f>
        <v>#REF!</v>
      </c>
      <c r="F18" s="33" t="e">
        <f>#REF!+#REF!+F54+F76+F82+#REF!+#REF!+#REF!+#REF!</f>
        <v>#REF!</v>
      </c>
      <c r="G18" s="3"/>
    </row>
    <row r="19" spans="1:7" ht="21" customHeight="1">
      <c r="A19" s="27" t="s">
        <v>9</v>
      </c>
      <c r="B19" s="40" t="s">
        <v>48</v>
      </c>
      <c r="C19" s="39">
        <v>200</v>
      </c>
      <c r="D19" s="88">
        <v>110</v>
      </c>
      <c r="E19" s="15">
        <v>21864.3</v>
      </c>
      <c r="F19" s="15">
        <v>19650.97</v>
      </c>
      <c r="G19" s="3"/>
    </row>
    <row r="20" spans="1:7" ht="81.75" customHeight="1">
      <c r="A20" s="52" t="s">
        <v>213</v>
      </c>
      <c r="B20" s="49" t="s">
        <v>214</v>
      </c>
      <c r="C20" s="50" t="s">
        <v>7</v>
      </c>
      <c r="D20" s="89">
        <f>D21+D24+D27</f>
        <v>8761.86</v>
      </c>
      <c r="E20" s="15"/>
      <c r="F20" s="15"/>
      <c r="G20" s="3"/>
    </row>
    <row r="21" spans="1:7" ht="59.25" customHeight="1">
      <c r="A21" s="48" t="s">
        <v>215</v>
      </c>
      <c r="B21" s="49" t="s">
        <v>216</v>
      </c>
      <c r="C21" s="50" t="s">
        <v>7</v>
      </c>
      <c r="D21" s="89">
        <f>D22</f>
        <v>713.3</v>
      </c>
      <c r="E21" s="15"/>
      <c r="F21" s="15"/>
      <c r="G21" s="3"/>
    </row>
    <row r="22" spans="1:7" ht="38.25" customHeight="1">
      <c r="A22" s="28" t="s">
        <v>375</v>
      </c>
      <c r="B22" s="40" t="s">
        <v>374</v>
      </c>
      <c r="C22" s="39" t="s">
        <v>7</v>
      </c>
      <c r="D22" s="88">
        <f>D23</f>
        <v>713.3</v>
      </c>
      <c r="E22" s="15"/>
      <c r="F22" s="15"/>
      <c r="G22" s="3"/>
    </row>
    <row r="23" spans="1:7" ht="18.600000000000001" customHeight="1">
      <c r="A23" s="27" t="s">
        <v>9</v>
      </c>
      <c r="B23" s="40" t="s">
        <v>374</v>
      </c>
      <c r="C23" s="39">
        <v>200</v>
      </c>
      <c r="D23" s="88">
        <v>713.3</v>
      </c>
      <c r="E23" s="15"/>
      <c r="F23" s="15"/>
      <c r="G23" s="3"/>
    </row>
    <row r="24" spans="1:7" ht="57.75" customHeight="1">
      <c r="A24" s="48" t="s">
        <v>218</v>
      </c>
      <c r="B24" s="49" t="s">
        <v>219</v>
      </c>
      <c r="C24" s="50" t="s">
        <v>7</v>
      </c>
      <c r="D24" s="89">
        <f>D25</f>
        <v>510</v>
      </c>
      <c r="E24" s="15"/>
      <c r="F24" s="15"/>
      <c r="G24" s="3"/>
    </row>
    <row r="25" spans="1:7" ht="31.5" customHeight="1">
      <c r="A25" s="79" t="s">
        <v>376</v>
      </c>
      <c r="B25" s="40" t="s">
        <v>220</v>
      </c>
      <c r="C25" s="39" t="s">
        <v>7</v>
      </c>
      <c r="D25" s="88">
        <f>D26</f>
        <v>510</v>
      </c>
      <c r="E25" s="15"/>
      <c r="F25" s="15"/>
      <c r="G25" s="3"/>
    </row>
    <row r="26" spans="1:7" ht="21.75" customHeight="1">
      <c r="A26" s="27" t="s">
        <v>9</v>
      </c>
      <c r="B26" s="40" t="s">
        <v>220</v>
      </c>
      <c r="C26" s="39">
        <v>200</v>
      </c>
      <c r="D26" s="88">
        <v>510</v>
      </c>
      <c r="E26" s="15"/>
      <c r="F26" s="15"/>
      <c r="G26" s="3"/>
    </row>
    <row r="27" spans="1:7" ht="66.75" customHeight="1">
      <c r="A27" s="48" t="s">
        <v>221</v>
      </c>
      <c r="B27" s="49" t="s">
        <v>222</v>
      </c>
      <c r="C27" s="50" t="s">
        <v>7</v>
      </c>
      <c r="D27" s="89">
        <f>D28+D32</f>
        <v>7538.56</v>
      </c>
      <c r="E27" s="15"/>
      <c r="F27" s="15"/>
      <c r="G27" s="3"/>
    </row>
    <row r="28" spans="1:7" ht="26.25" customHeight="1">
      <c r="A28" s="27" t="s">
        <v>15</v>
      </c>
      <c r="B28" s="40" t="s">
        <v>379</v>
      </c>
      <c r="C28" s="39" t="s">
        <v>7</v>
      </c>
      <c r="D28" s="88">
        <f>D29+D30+D31</f>
        <v>617.26</v>
      </c>
      <c r="E28" s="15"/>
      <c r="F28" s="15"/>
      <c r="G28" s="3"/>
    </row>
    <row r="29" spans="1:7" ht="67.5" customHeight="1">
      <c r="A29" s="5" t="s">
        <v>17</v>
      </c>
      <c r="B29" s="40" t="s">
        <v>379</v>
      </c>
      <c r="C29" s="39">
        <v>100</v>
      </c>
      <c r="D29" s="126">
        <v>258.76</v>
      </c>
      <c r="E29" s="15"/>
      <c r="F29" s="15"/>
      <c r="G29" s="3"/>
    </row>
    <row r="30" spans="1:7" ht="18.600000000000001" customHeight="1">
      <c r="A30" s="27" t="s">
        <v>9</v>
      </c>
      <c r="B30" s="40" t="s">
        <v>379</v>
      </c>
      <c r="C30" s="39">
        <v>200</v>
      </c>
      <c r="D30" s="126">
        <v>348.5</v>
      </c>
      <c r="E30" s="15"/>
      <c r="F30" s="15"/>
      <c r="G30" s="3"/>
    </row>
    <row r="31" spans="1:7" ht="18.600000000000001" customHeight="1">
      <c r="A31" s="27" t="s">
        <v>11</v>
      </c>
      <c r="B31" s="40" t="s">
        <v>379</v>
      </c>
      <c r="C31" s="39">
        <v>800</v>
      </c>
      <c r="D31" s="126">
        <v>10</v>
      </c>
      <c r="E31" s="15"/>
      <c r="F31" s="15"/>
      <c r="G31" s="3"/>
    </row>
    <row r="32" spans="1:7" ht="37.5" customHeight="1">
      <c r="A32" s="27" t="s">
        <v>223</v>
      </c>
      <c r="B32" s="40" t="s">
        <v>380</v>
      </c>
      <c r="C32" s="39" t="s">
        <v>7</v>
      </c>
      <c r="D32" s="88">
        <f>D33</f>
        <v>6921.3</v>
      </c>
      <c r="E32" s="15"/>
      <c r="F32" s="15"/>
      <c r="G32" s="3"/>
    </row>
    <row r="33" spans="1:7" ht="64.5" customHeight="1">
      <c r="A33" s="5" t="s">
        <v>17</v>
      </c>
      <c r="B33" s="40" t="s">
        <v>380</v>
      </c>
      <c r="C33" s="39">
        <v>100</v>
      </c>
      <c r="D33" s="88">
        <v>6921.3</v>
      </c>
      <c r="E33" s="15"/>
      <c r="F33" s="15"/>
      <c r="G33" s="3"/>
    </row>
    <row r="34" spans="1:7" ht="97.5" customHeight="1">
      <c r="A34" s="52" t="s">
        <v>209</v>
      </c>
      <c r="B34" s="49" t="s">
        <v>49</v>
      </c>
      <c r="C34" s="50" t="s">
        <v>7</v>
      </c>
      <c r="D34" s="89">
        <f>D35+D40+D45</f>
        <v>6958.42</v>
      </c>
      <c r="E34" s="15">
        <v>654.84</v>
      </c>
      <c r="F34" s="15">
        <v>654.84</v>
      </c>
      <c r="G34" s="3"/>
    </row>
    <row r="35" spans="1:7" ht="39.75" customHeight="1">
      <c r="A35" s="53" t="s">
        <v>293</v>
      </c>
      <c r="B35" s="49" t="s">
        <v>50</v>
      </c>
      <c r="C35" s="50" t="s">
        <v>7</v>
      </c>
      <c r="D35" s="89">
        <f>D36</f>
        <v>3484.6299999999997</v>
      </c>
      <c r="E35" s="15"/>
      <c r="F35" s="15"/>
      <c r="G35" s="3"/>
    </row>
    <row r="36" spans="1:7" ht="40.5" customHeight="1">
      <c r="A36" s="67" t="s">
        <v>210</v>
      </c>
      <c r="B36" s="40" t="s">
        <v>327</v>
      </c>
      <c r="C36" s="50" t="s">
        <v>7</v>
      </c>
      <c r="D36" s="88">
        <f>D37+D38+D39</f>
        <v>3484.6299999999997</v>
      </c>
      <c r="E36" s="15"/>
      <c r="F36" s="15"/>
      <c r="G36" s="3"/>
    </row>
    <row r="37" spans="1:7" ht="69.75" customHeight="1">
      <c r="A37" s="5" t="s">
        <v>17</v>
      </c>
      <c r="B37" s="40" t="s">
        <v>327</v>
      </c>
      <c r="C37" s="39">
        <v>100</v>
      </c>
      <c r="D37" s="88">
        <v>2856.6</v>
      </c>
      <c r="E37" s="15"/>
      <c r="F37" s="15"/>
      <c r="G37" s="3"/>
    </row>
    <row r="38" spans="1:7" ht="23.25" customHeight="1">
      <c r="A38" s="27" t="s">
        <v>9</v>
      </c>
      <c r="B38" s="40" t="s">
        <v>327</v>
      </c>
      <c r="C38" s="39">
        <v>200</v>
      </c>
      <c r="D38" s="88">
        <v>615.42999999999995</v>
      </c>
      <c r="E38" s="15"/>
      <c r="F38" s="15"/>
      <c r="G38" s="3"/>
    </row>
    <row r="39" spans="1:7" ht="26.25" customHeight="1">
      <c r="A39" s="27" t="s">
        <v>11</v>
      </c>
      <c r="B39" s="40" t="s">
        <v>327</v>
      </c>
      <c r="C39" s="39">
        <v>800</v>
      </c>
      <c r="D39" s="88">
        <v>12.6</v>
      </c>
      <c r="E39" s="15"/>
      <c r="F39" s="15"/>
      <c r="G39" s="3"/>
    </row>
    <row r="40" spans="1:7" ht="47.25" customHeight="1">
      <c r="A40" s="68" t="s">
        <v>211</v>
      </c>
      <c r="B40" s="49" t="s">
        <v>328</v>
      </c>
      <c r="C40" s="50" t="s">
        <v>7</v>
      </c>
      <c r="D40" s="89">
        <f>D41+D43</f>
        <v>472</v>
      </c>
      <c r="E40" s="15"/>
      <c r="F40" s="15"/>
      <c r="G40" s="3"/>
    </row>
    <row r="41" spans="1:7" ht="57.75" customHeight="1">
      <c r="A41" s="76" t="s">
        <v>212</v>
      </c>
      <c r="B41" s="40" t="s">
        <v>329</v>
      </c>
      <c r="C41" s="39" t="s">
        <v>7</v>
      </c>
      <c r="D41" s="88">
        <f>D42</f>
        <v>462</v>
      </c>
      <c r="E41" s="15"/>
      <c r="F41" s="15"/>
      <c r="G41" s="3"/>
    </row>
    <row r="42" spans="1:7" ht="26.25" customHeight="1">
      <c r="A42" s="5" t="s">
        <v>9</v>
      </c>
      <c r="B42" s="40" t="s">
        <v>329</v>
      </c>
      <c r="C42" s="39">
        <v>200</v>
      </c>
      <c r="D42" s="88">
        <v>462</v>
      </c>
      <c r="E42" s="15"/>
      <c r="F42" s="15"/>
      <c r="G42" s="3"/>
    </row>
    <row r="43" spans="1:7" ht="27.75" customHeight="1">
      <c r="A43" s="77" t="s">
        <v>373</v>
      </c>
      <c r="B43" s="40" t="s">
        <v>330</v>
      </c>
      <c r="C43" s="39" t="s">
        <v>7</v>
      </c>
      <c r="D43" s="88">
        <f>D44</f>
        <v>10</v>
      </c>
      <c r="E43" s="15"/>
      <c r="F43" s="15"/>
      <c r="G43" s="3"/>
    </row>
    <row r="44" spans="1:7" ht="26.25" customHeight="1">
      <c r="A44" s="27" t="s">
        <v>9</v>
      </c>
      <c r="B44" s="40" t="s">
        <v>330</v>
      </c>
      <c r="C44" s="39">
        <v>200</v>
      </c>
      <c r="D44" s="88">
        <v>10</v>
      </c>
      <c r="E44" s="15"/>
      <c r="F44" s="15"/>
      <c r="G44" s="3"/>
    </row>
    <row r="45" spans="1:7" ht="42" customHeight="1">
      <c r="A45" s="48" t="s">
        <v>339</v>
      </c>
      <c r="B45" s="49" t="s">
        <v>471</v>
      </c>
      <c r="C45" s="50" t="s">
        <v>7</v>
      </c>
      <c r="D45" s="89">
        <f>D46+D48</f>
        <v>3001.79</v>
      </c>
      <c r="E45" s="15"/>
      <c r="F45" s="15"/>
      <c r="G45" s="3"/>
    </row>
    <row r="46" spans="1:7" ht="42" customHeight="1">
      <c r="A46" s="27" t="s">
        <v>486</v>
      </c>
      <c r="B46" s="125" t="s">
        <v>472</v>
      </c>
      <c r="C46" s="124" t="s">
        <v>7</v>
      </c>
      <c r="D46" s="88">
        <f>D47</f>
        <v>2519.79</v>
      </c>
      <c r="E46" s="15"/>
      <c r="F46" s="15"/>
      <c r="G46" s="3"/>
    </row>
    <row r="47" spans="1:7" ht="26.25" customHeight="1">
      <c r="A47" s="27" t="s">
        <v>9</v>
      </c>
      <c r="B47" s="125" t="s">
        <v>472</v>
      </c>
      <c r="C47" s="124">
        <v>200</v>
      </c>
      <c r="D47" s="88">
        <v>2519.79</v>
      </c>
      <c r="E47" s="15"/>
      <c r="F47" s="15"/>
      <c r="G47" s="3"/>
    </row>
    <row r="48" spans="1:7" ht="43.5" customHeight="1">
      <c r="A48" s="27" t="s">
        <v>473</v>
      </c>
      <c r="B48" s="125" t="s">
        <v>474</v>
      </c>
      <c r="C48" s="124" t="s">
        <v>7</v>
      </c>
      <c r="D48" s="88">
        <f>D49</f>
        <v>482</v>
      </c>
      <c r="E48" s="15"/>
      <c r="F48" s="15"/>
      <c r="G48" s="3"/>
    </row>
    <row r="49" spans="1:7" ht="26.25" customHeight="1">
      <c r="A49" s="27" t="s">
        <v>9</v>
      </c>
      <c r="B49" s="125" t="s">
        <v>474</v>
      </c>
      <c r="C49" s="124">
        <v>200</v>
      </c>
      <c r="D49" s="88">
        <v>482</v>
      </c>
      <c r="E49" s="15"/>
      <c r="F49" s="15"/>
      <c r="G49" s="3"/>
    </row>
    <row r="50" spans="1:7" ht="99.75" customHeight="1">
      <c r="A50" s="52" t="s">
        <v>477</v>
      </c>
      <c r="B50" s="49" t="s">
        <v>51</v>
      </c>
      <c r="C50" s="50" t="s">
        <v>7</v>
      </c>
      <c r="D50" s="90">
        <f>D51+D61+D55+D68</f>
        <v>34755.839999999997</v>
      </c>
      <c r="E50" s="15">
        <v>10224.94</v>
      </c>
      <c r="F50" s="15">
        <v>9880.4</v>
      </c>
      <c r="G50" s="3"/>
    </row>
    <row r="51" spans="1:7" ht="63" customHeight="1">
      <c r="A51" s="54" t="s">
        <v>347</v>
      </c>
      <c r="B51" s="49" t="s">
        <v>331</v>
      </c>
      <c r="C51" s="50" t="s">
        <v>7</v>
      </c>
      <c r="D51" s="90">
        <f>D52</f>
        <v>9317</v>
      </c>
      <c r="E51" s="15"/>
      <c r="F51" s="15"/>
      <c r="G51" s="3"/>
    </row>
    <row r="52" spans="1:7" ht="38.25" customHeight="1">
      <c r="A52" s="54" t="s">
        <v>479</v>
      </c>
      <c r="B52" s="49" t="s">
        <v>332</v>
      </c>
      <c r="C52" s="50" t="s">
        <v>7</v>
      </c>
      <c r="D52" s="90">
        <f>D53</f>
        <v>9317</v>
      </c>
      <c r="E52" s="15"/>
      <c r="F52" s="15"/>
      <c r="G52" s="3"/>
    </row>
    <row r="53" spans="1:7" ht="42" customHeight="1">
      <c r="A53" s="27" t="s">
        <v>480</v>
      </c>
      <c r="B53" s="40" t="s">
        <v>333</v>
      </c>
      <c r="C53" s="39" t="s">
        <v>7</v>
      </c>
      <c r="D53" s="88">
        <f>D54</f>
        <v>9317</v>
      </c>
      <c r="E53" s="15">
        <v>2626.56</v>
      </c>
      <c r="F53" s="29">
        <v>2626.56</v>
      </c>
      <c r="G53" s="3"/>
    </row>
    <row r="54" spans="1:7" ht="26.25" customHeight="1">
      <c r="A54" s="37" t="s">
        <v>9</v>
      </c>
      <c r="B54" s="40" t="s">
        <v>333</v>
      </c>
      <c r="C54" s="39">
        <v>200</v>
      </c>
      <c r="D54" s="87">
        <v>9317</v>
      </c>
      <c r="E54" s="33" t="e">
        <f>E74+E75+#REF!</f>
        <v>#REF!</v>
      </c>
      <c r="F54" s="33" t="e">
        <f>F74+F75+#REF!</f>
        <v>#REF!</v>
      </c>
      <c r="G54" s="3"/>
    </row>
    <row r="55" spans="1:7" ht="39.75" customHeight="1">
      <c r="A55" s="69" t="s">
        <v>493</v>
      </c>
      <c r="B55" s="49" t="s">
        <v>334</v>
      </c>
      <c r="C55" s="50" t="s">
        <v>7</v>
      </c>
      <c r="D55" s="86">
        <f>D56</f>
        <v>3000</v>
      </c>
      <c r="E55" s="33"/>
      <c r="F55" s="33"/>
      <c r="G55" s="3"/>
    </row>
    <row r="56" spans="1:7" ht="48.75" customHeight="1">
      <c r="A56" s="27" t="s">
        <v>339</v>
      </c>
      <c r="B56" s="40" t="s">
        <v>348</v>
      </c>
      <c r="C56" s="39" t="s">
        <v>7</v>
      </c>
      <c r="D56" s="87">
        <f>D57+D59</f>
        <v>3000</v>
      </c>
      <c r="E56" s="33"/>
      <c r="F56" s="33"/>
      <c r="G56" s="3"/>
    </row>
    <row r="57" spans="1:7" ht="21.75" customHeight="1">
      <c r="A57" s="37" t="s">
        <v>349</v>
      </c>
      <c r="B57" s="125" t="s">
        <v>494</v>
      </c>
      <c r="C57" s="124" t="s">
        <v>7</v>
      </c>
      <c r="D57" s="87">
        <f>D58</f>
        <v>2700</v>
      </c>
      <c r="E57" s="33"/>
      <c r="F57" s="33"/>
      <c r="G57" s="3"/>
    </row>
    <row r="58" spans="1:7" ht="40.5" customHeight="1">
      <c r="A58" s="37" t="s">
        <v>217</v>
      </c>
      <c r="B58" s="125" t="s">
        <v>494</v>
      </c>
      <c r="C58" s="124">
        <v>200</v>
      </c>
      <c r="D58" s="87">
        <v>2700</v>
      </c>
      <c r="E58" s="33"/>
      <c r="F58" s="33"/>
      <c r="G58" s="3"/>
    </row>
    <row r="59" spans="1:7" ht="40.5" customHeight="1">
      <c r="A59" s="72" t="s">
        <v>478</v>
      </c>
      <c r="B59" s="81" t="s">
        <v>495</v>
      </c>
      <c r="C59" s="124" t="s">
        <v>7</v>
      </c>
      <c r="D59" s="87">
        <f>D60</f>
        <v>300</v>
      </c>
      <c r="E59" s="33"/>
      <c r="F59" s="33"/>
      <c r="G59" s="3"/>
    </row>
    <row r="60" spans="1:7" ht="27.75" customHeight="1">
      <c r="A60" s="27" t="s">
        <v>308</v>
      </c>
      <c r="B60" s="81" t="s">
        <v>495</v>
      </c>
      <c r="C60" s="124">
        <v>200</v>
      </c>
      <c r="D60" s="87">
        <v>300</v>
      </c>
      <c r="E60" s="33"/>
      <c r="F60" s="33"/>
      <c r="G60" s="3"/>
    </row>
    <row r="61" spans="1:7" ht="49.5" customHeight="1">
      <c r="A61" s="52" t="s">
        <v>439</v>
      </c>
      <c r="B61" s="49" t="s">
        <v>335</v>
      </c>
      <c r="C61" s="50" t="s">
        <v>7</v>
      </c>
      <c r="D61" s="86">
        <f>D62</f>
        <v>22425.84</v>
      </c>
      <c r="E61" s="33"/>
      <c r="F61" s="33"/>
      <c r="G61" s="3"/>
    </row>
    <row r="62" spans="1:7" ht="38.25" customHeight="1">
      <c r="A62" s="52" t="s">
        <v>481</v>
      </c>
      <c r="B62" s="49" t="s">
        <v>336</v>
      </c>
      <c r="C62" s="50" t="s">
        <v>7</v>
      </c>
      <c r="D62" s="86">
        <f>D63+D66</f>
        <v>22425.84</v>
      </c>
      <c r="E62" s="33"/>
      <c r="F62" s="33"/>
      <c r="G62" s="3"/>
    </row>
    <row r="63" spans="1:7" ht="43.5" customHeight="1">
      <c r="A63" s="5" t="s">
        <v>482</v>
      </c>
      <c r="B63" s="40" t="s">
        <v>340</v>
      </c>
      <c r="C63" s="39" t="s">
        <v>7</v>
      </c>
      <c r="D63" s="87">
        <f>D64</f>
        <v>12090.04</v>
      </c>
      <c r="E63" s="33"/>
      <c r="F63" s="33"/>
      <c r="G63" s="3"/>
    </row>
    <row r="64" spans="1:7" ht="30.75" customHeight="1">
      <c r="A64" s="5" t="s">
        <v>9</v>
      </c>
      <c r="B64" s="40" t="s">
        <v>340</v>
      </c>
      <c r="C64" s="39">
        <v>200</v>
      </c>
      <c r="D64" s="87">
        <v>12090.04</v>
      </c>
      <c r="E64" s="33"/>
      <c r="F64" s="33"/>
      <c r="G64" s="3"/>
    </row>
    <row r="65" spans="1:11" ht="37.5">
      <c r="A65" s="52" t="s">
        <v>483</v>
      </c>
      <c r="B65" s="125" t="s">
        <v>485</v>
      </c>
      <c r="C65" s="124" t="s">
        <v>7</v>
      </c>
      <c r="D65" s="87">
        <f>D66</f>
        <v>10335.799999999999</v>
      </c>
      <c r="E65" s="33"/>
      <c r="F65" s="33"/>
      <c r="G65" s="3"/>
    </row>
    <row r="66" spans="1:11" ht="42" customHeight="1">
      <c r="A66" s="5" t="s">
        <v>484</v>
      </c>
      <c r="B66" s="125" t="s">
        <v>440</v>
      </c>
      <c r="C66" s="39" t="s">
        <v>7</v>
      </c>
      <c r="D66" s="87">
        <f>D67</f>
        <v>10335.799999999999</v>
      </c>
      <c r="E66" s="33"/>
      <c r="F66" s="33"/>
      <c r="G66" s="3"/>
    </row>
    <row r="67" spans="1:11" ht="30.75" customHeight="1">
      <c r="A67" s="5" t="s">
        <v>9</v>
      </c>
      <c r="B67" s="125" t="s">
        <v>440</v>
      </c>
      <c r="C67" s="39">
        <v>200</v>
      </c>
      <c r="D67" s="87">
        <v>10335.799999999999</v>
      </c>
      <c r="E67" s="33"/>
      <c r="F67" s="33"/>
      <c r="G67" s="3"/>
    </row>
    <row r="68" spans="1:11" ht="43.5" customHeight="1">
      <c r="A68" s="69" t="s">
        <v>224</v>
      </c>
      <c r="B68" s="49" t="s">
        <v>337</v>
      </c>
      <c r="C68" s="50" t="s">
        <v>7</v>
      </c>
      <c r="D68" s="86">
        <f>D69</f>
        <v>13</v>
      </c>
      <c r="E68" s="33"/>
      <c r="F68" s="33"/>
      <c r="G68" s="3"/>
    </row>
    <row r="69" spans="1:11" ht="36" customHeight="1">
      <c r="A69" s="54" t="s">
        <v>350</v>
      </c>
      <c r="B69" s="49" t="s">
        <v>338</v>
      </c>
      <c r="C69" s="50" t="s">
        <v>7</v>
      </c>
      <c r="D69" s="86">
        <f>D70+D72</f>
        <v>13</v>
      </c>
      <c r="E69" s="33"/>
      <c r="F69" s="33"/>
      <c r="G69" s="3"/>
    </row>
    <row r="70" spans="1:11" ht="43.5" customHeight="1">
      <c r="A70" s="41" t="s">
        <v>351</v>
      </c>
      <c r="B70" s="40" t="s">
        <v>341</v>
      </c>
      <c r="C70" s="39" t="s">
        <v>7</v>
      </c>
      <c r="D70" s="87">
        <f>D71</f>
        <v>13</v>
      </c>
      <c r="E70" s="33"/>
      <c r="F70" s="33"/>
      <c r="G70" s="3"/>
    </row>
    <row r="71" spans="1:11" ht="33" customHeight="1">
      <c r="A71" s="5" t="s">
        <v>9</v>
      </c>
      <c r="B71" s="40" t="s">
        <v>341</v>
      </c>
      <c r="C71" s="39">
        <v>200</v>
      </c>
      <c r="D71" s="87">
        <v>13</v>
      </c>
      <c r="E71" s="33"/>
      <c r="F71" s="33"/>
      <c r="G71" s="3"/>
    </row>
    <row r="72" spans="1:11" ht="24.75" customHeight="1">
      <c r="A72" s="42" t="s">
        <v>352</v>
      </c>
      <c r="B72" s="40" t="s">
        <v>353</v>
      </c>
      <c r="C72" s="39" t="s">
        <v>7</v>
      </c>
      <c r="D72" s="87">
        <f>D73</f>
        <v>0</v>
      </c>
      <c r="E72" s="33"/>
      <c r="F72" s="33"/>
      <c r="G72" s="3"/>
    </row>
    <row r="73" spans="1:11" ht="30" customHeight="1">
      <c r="A73" s="5" t="s">
        <v>9</v>
      </c>
      <c r="B73" s="40" t="s">
        <v>353</v>
      </c>
      <c r="C73" s="39">
        <v>200</v>
      </c>
      <c r="D73" s="87">
        <v>0</v>
      </c>
      <c r="E73" s="33"/>
      <c r="F73" s="33"/>
      <c r="G73" s="3"/>
    </row>
    <row r="74" spans="1:11" ht="63.75" customHeight="1">
      <c r="A74" s="52" t="s">
        <v>225</v>
      </c>
      <c r="B74" s="49" t="s">
        <v>52</v>
      </c>
      <c r="C74" s="50" t="s">
        <v>7</v>
      </c>
      <c r="D74" s="86">
        <f>D75+D86+D79</f>
        <v>14760.220000000001</v>
      </c>
      <c r="E74" s="15">
        <v>25087.35</v>
      </c>
      <c r="F74" s="15">
        <v>24518.36</v>
      </c>
      <c r="G74" s="3"/>
    </row>
    <row r="75" spans="1:11" ht="45" customHeight="1">
      <c r="A75" s="48" t="s">
        <v>235</v>
      </c>
      <c r="B75" s="49" t="s">
        <v>53</v>
      </c>
      <c r="C75" s="50" t="s">
        <v>7</v>
      </c>
      <c r="D75" s="86">
        <f>D76</f>
        <v>10</v>
      </c>
      <c r="E75" s="15">
        <v>4250.6399999999994</v>
      </c>
      <c r="F75" s="15">
        <v>5580.95</v>
      </c>
      <c r="G75" s="3"/>
    </row>
    <row r="76" spans="1:11" ht="42" customHeight="1">
      <c r="A76" s="55" t="s">
        <v>193</v>
      </c>
      <c r="B76" s="49" t="s">
        <v>54</v>
      </c>
      <c r="C76" s="50" t="s">
        <v>7</v>
      </c>
      <c r="D76" s="86">
        <f>D77</f>
        <v>10</v>
      </c>
      <c r="E76" s="33" t="e">
        <f>#REF!+#REF!+E81</f>
        <v>#REF!</v>
      </c>
      <c r="F76" s="33" t="e">
        <f>#REF!+#REF!+F81</f>
        <v>#REF!</v>
      </c>
      <c r="G76" s="3"/>
    </row>
    <row r="77" spans="1:11" ht="42" customHeight="1">
      <c r="A77" s="25" t="s">
        <v>36</v>
      </c>
      <c r="B77" s="40" t="s">
        <v>226</v>
      </c>
      <c r="C77" s="39" t="s">
        <v>7</v>
      </c>
      <c r="D77" s="87">
        <f>D78</f>
        <v>10</v>
      </c>
      <c r="E77" s="33"/>
      <c r="F77" s="33"/>
      <c r="G77" s="3"/>
    </row>
    <row r="78" spans="1:11" ht="22.5" customHeight="1">
      <c r="A78" s="25" t="s">
        <v>9</v>
      </c>
      <c r="B78" s="40" t="s">
        <v>226</v>
      </c>
      <c r="C78" s="39">
        <v>200</v>
      </c>
      <c r="D78" s="87">
        <v>10</v>
      </c>
      <c r="E78" s="33"/>
      <c r="F78" s="33"/>
      <c r="G78" s="70"/>
      <c r="H78" s="71"/>
      <c r="I78" s="71"/>
      <c r="J78" s="71"/>
      <c r="K78" s="71"/>
    </row>
    <row r="79" spans="1:11" ht="42" customHeight="1">
      <c r="A79" s="55" t="s">
        <v>227</v>
      </c>
      <c r="B79" s="49" t="s">
        <v>56</v>
      </c>
      <c r="C79" s="50" t="s">
        <v>7</v>
      </c>
      <c r="D79" s="86">
        <f>D80+D83</f>
        <v>170</v>
      </c>
      <c r="E79" s="33"/>
      <c r="F79" s="33"/>
      <c r="G79" s="70"/>
      <c r="H79" s="71"/>
      <c r="I79" s="71"/>
      <c r="J79" s="71"/>
      <c r="K79" s="71"/>
    </row>
    <row r="80" spans="1:11" ht="42" customHeight="1">
      <c r="A80" s="55" t="s">
        <v>228</v>
      </c>
      <c r="B80" s="49" t="s">
        <v>57</v>
      </c>
      <c r="C80" s="50" t="s">
        <v>7</v>
      </c>
      <c r="D80" s="86">
        <f>D81</f>
        <v>140</v>
      </c>
      <c r="E80" s="33"/>
      <c r="F80" s="33"/>
      <c r="G80" s="70"/>
      <c r="H80" s="71"/>
      <c r="I80" s="71"/>
      <c r="J80" s="71"/>
      <c r="K80" s="71"/>
    </row>
    <row r="81" spans="1:7" ht="38.25" customHeight="1">
      <c r="A81" s="27" t="s">
        <v>41</v>
      </c>
      <c r="B81" s="40" t="s">
        <v>229</v>
      </c>
      <c r="C81" s="39" t="s">
        <v>7</v>
      </c>
      <c r="D81" s="87">
        <f>D82</f>
        <v>140</v>
      </c>
      <c r="E81" s="15">
        <v>135.83000000000001</v>
      </c>
      <c r="F81" s="15">
        <v>131.53</v>
      </c>
      <c r="G81" s="3"/>
    </row>
    <row r="82" spans="1:7" ht="18.75">
      <c r="A82" s="25" t="s">
        <v>11</v>
      </c>
      <c r="B82" s="40" t="s">
        <v>229</v>
      </c>
      <c r="C82" s="39">
        <v>800</v>
      </c>
      <c r="D82" s="87">
        <v>140</v>
      </c>
      <c r="E82" s="33" t="e">
        <f>#REF!+#REF!+E110</f>
        <v>#REF!</v>
      </c>
      <c r="F82" s="33" t="e">
        <f>#REF!+#REF!+F110</f>
        <v>#REF!</v>
      </c>
      <c r="G82" s="3"/>
    </row>
    <row r="83" spans="1:7" ht="37.5">
      <c r="A83" s="55" t="s">
        <v>192</v>
      </c>
      <c r="B83" s="49" t="s">
        <v>230</v>
      </c>
      <c r="C83" s="50" t="s">
        <v>7</v>
      </c>
      <c r="D83" s="86">
        <f>D84</f>
        <v>30</v>
      </c>
      <c r="E83" s="33"/>
      <c r="F83" s="33"/>
      <c r="G83" s="3"/>
    </row>
    <row r="84" spans="1:7" ht="37.5">
      <c r="A84" s="25" t="s">
        <v>55</v>
      </c>
      <c r="B84" s="40" t="s">
        <v>231</v>
      </c>
      <c r="C84" s="39" t="s">
        <v>7</v>
      </c>
      <c r="D84" s="87">
        <f>D85</f>
        <v>30</v>
      </c>
      <c r="E84" s="33"/>
      <c r="F84" s="33"/>
      <c r="G84" s="3"/>
    </row>
    <row r="85" spans="1:7" ht="18.75">
      <c r="A85" s="25" t="s">
        <v>9</v>
      </c>
      <c r="B85" s="40" t="s">
        <v>231</v>
      </c>
      <c r="C85" s="39">
        <v>200</v>
      </c>
      <c r="D85" s="87">
        <v>30</v>
      </c>
      <c r="E85" s="33"/>
      <c r="F85" s="33"/>
      <c r="G85" s="3"/>
    </row>
    <row r="86" spans="1:7" ht="37.5">
      <c r="A86" s="55" t="s">
        <v>232</v>
      </c>
      <c r="B86" s="49" t="s">
        <v>58</v>
      </c>
      <c r="C86" s="50" t="s">
        <v>7</v>
      </c>
      <c r="D86" s="86">
        <f>D87+D97+D104+D107</f>
        <v>14580.220000000001</v>
      </c>
      <c r="E86" s="33"/>
      <c r="F86" s="33"/>
      <c r="G86" s="3"/>
    </row>
    <row r="87" spans="1:7" ht="37.5">
      <c r="A87" s="55" t="s">
        <v>194</v>
      </c>
      <c r="B87" s="49" t="s">
        <v>59</v>
      </c>
      <c r="C87" s="50" t="s">
        <v>7</v>
      </c>
      <c r="D87" s="86">
        <f>D88+D92+D94</f>
        <v>6484.8600000000006</v>
      </c>
      <c r="E87" s="33"/>
      <c r="F87" s="33"/>
      <c r="G87" s="3"/>
    </row>
    <row r="88" spans="1:7" ht="56.25">
      <c r="A88" s="25" t="s">
        <v>25</v>
      </c>
      <c r="B88" s="40" t="s">
        <v>60</v>
      </c>
      <c r="C88" s="39" t="s">
        <v>7</v>
      </c>
      <c r="D88" s="87">
        <f>D89+D90+D91</f>
        <v>424.63</v>
      </c>
      <c r="E88" s="33"/>
      <c r="F88" s="33"/>
      <c r="G88" s="3"/>
    </row>
    <row r="89" spans="1:7" ht="56.25">
      <c r="A89" s="5" t="s">
        <v>17</v>
      </c>
      <c r="B89" s="40" t="s">
        <v>60</v>
      </c>
      <c r="C89" s="39">
        <v>100</v>
      </c>
      <c r="D89" s="87">
        <v>108.03</v>
      </c>
      <c r="E89" s="33"/>
      <c r="F89" s="33"/>
      <c r="G89" s="3"/>
    </row>
    <row r="90" spans="1:7" ht="18.75">
      <c r="A90" s="25" t="s">
        <v>9</v>
      </c>
      <c r="B90" s="40" t="s">
        <v>60</v>
      </c>
      <c r="C90" s="39">
        <v>200</v>
      </c>
      <c r="D90" s="87">
        <v>295.10000000000002</v>
      </c>
      <c r="E90" s="33"/>
      <c r="F90" s="33"/>
      <c r="G90" s="3"/>
    </row>
    <row r="91" spans="1:7" ht="18.75">
      <c r="A91" s="25" t="s">
        <v>11</v>
      </c>
      <c r="B91" s="40" t="s">
        <v>60</v>
      </c>
      <c r="C91" s="39">
        <v>800</v>
      </c>
      <c r="D91" s="87">
        <v>21.5</v>
      </c>
      <c r="E91" s="33"/>
      <c r="F91" s="33"/>
      <c r="G91" s="3"/>
    </row>
    <row r="92" spans="1:7" ht="37.5">
      <c r="A92" s="25" t="s">
        <v>26</v>
      </c>
      <c r="B92" s="40" t="s">
        <v>61</v>
      </c>
      <c r="C92" s="39" t="s">
        <v>7</v>
      </c>
      <c r="D92" s="87">
        <f>D93</f>
        <v>4199.97</v>
      </c>
      <c r="E92" s="33"/>
      <c r="F92" s="33"/>
      <c r="G92" s="3"/>
    </row>
    <row r="93" spans="1:7" ht="56.25">
      <c r="A93" s="5" t="s">
        <v>17</v>
      </c>
      <c r="B93" s="40" t="s">
        <v>61</v>
      </c>
      <c r="C93" s="39">
        <v>100</v>
      </c>
      <c r="D93" s="87">
        <v>4199.97</v>
      </c>
      <c r="E93" s="33"/>
      <c r="F93" s="33"/>
      <c r="G93" s="3"/>
    </row>
    <row r="94" spans="1:7" ht="37.5">
      <c r="A94" s="25" t="s">
        <v>24</v>
      </c>
      <c r="B94" s="40" t="s">
        <v>62</v>
      </c>
      <c r="C94" s="39" t="s">
        <v>7</v>
      </c>
      <c r="D94" s="87">
        <f>D95+D96</f>
        <v>1860.26</v>
      </c>
      <c r="E94" s="33"/>
      <c r="F94" s="33"/>
      <c r="G94" s="3"/>
    </row>
    <row r="95" spans="1:7" ht="56.25">
      <c r="A95" s="5" t="s">
        <v>17</v>
      </c>
      <c r="B95" s="40" t="s">
        <v>62</v>
      </c>
      <c r="C95" s="39">
        <v>100</v>
      </c>
      <c r="D95" s="87">
        <v>1724.66</v>
      </c>
      <c r="E95" s="33"/>
      <c r="F95" s="33"/>
      <c r="G95" s="3"/>
    </row>
    <row r="96" spans="1:7" ht="18.75">
      <c r="A96" s="25" t="s">
        <v>9</v>
      </c>
      <c r="B96" s="40" t="s">
        <v>62</v>
      </c>
      <c r="C96" s="39">
        <v>200</v>
      </c>
      <c r="D96" s="87">
        <v>135.6</v>
      </c>
      <c r="E96" s="33"/>
      <c r="F96" s="33"/>
      <c r="G96" s="3"/>
    </row>
    <row r="97" spans="1:7" ht="18.75">
      <c r="A97" s="55" t="s">
        <v>435</v>
      </c>
      <c r="B97" s="49" t="s">
        <v>63</v>
      </c>
      <c r="C97" s="50"/>
      <c r="D97" s="86">
        <f>D100+D102+D98</f>
        <v>7964.41</v>
      </c>
      <c r="E97" s="33"/>
      <c r="F97" s="33"/>
      <c r="G97" s="3"/>
    </row>
    <row r="98" spans="1:7" ht="37.5">
      <c r="A98" s="25" t="s">
        <v>436</v>
      </c>
      <c r="B98" s="125" t="s">
        <v>354</v>
      </c>
      <c r="C98" s="121" t="s">
        <v>7</v>
      </c>
      <c r="D98" s="87">
        <f>D99</f>
        <v>851.97</v>
      </c>
      <c r="E98" s="33"/>
      <c r="F98" s="33"/>
      <c r="G98" s="3"/>
    </row>
    <row r="99" spans="1:7" ht="18.75">
      <c r="A99" s="25" t="s">
        <v>11</v>
      </c>
      <c r="B99" s="125" t="s">
        <v>354</v>
      </c>
      <c r="C99" s="121">
        <v>800</v>
      </c>
      <c r="D99" s="87">
        <v>851.97</v>
      </c>
      <c r="E99" s="33"/>
      <c r="F99" s="33"/>
      <c r="G99" s="3"/>
    </row>
    <row r="100" spans="1:7" ht="40.5" customHeight="1">
      <c r="A100" s="25" t="s">
        <v>186</v>
      </c>
      <c r="B100" s="40" t="s">
        <v>64</v>
      </c>
      <c r="C100" s="39" t="s">
        <v>7</v>
      </c>
      <c r="D100" s="87">
        <f>D101</f>
        <v>56.03</v>
      </c>
      <c r="E100" s="33"/>
      <c r="F100" s="33"/>
      <c r="G100" s="3"/>
    </row>
    <row r="101" spans="1:7" ht="18.75">
      <c r="A101" s="25" t="s">
        <v>11</v>
      </c>
      <c r="B101" s="40" t="s">
        <v>64</v>
      </c>
      <c r="C101" s="39">
        <v>800</v>
      </c>
      <c r="D101" s="87">
        <v>56.03</v>
      </c>
      <c r="E101" s="33"/>
      <c r="F101" s="33"/>
      <c r="G101" s="3"/>
    </row>
    <row r="102" spans="1:7" ht="56.25">
      <c r="A102" s="72" t="s">
        <v>233</v>
      </c>
      <c r="B102" s="40" t="s">
        <v>234</v>
      </c>
      <c r="C102" s="39" t="s">
        <v>7</v>
      </c>
      <c r="D102" s="87">
        <f>D103</f>
        <v>7056.41</v>
      </c>
      <c r="E102" s="33"/>
      <c r="F102" s="33"/>
      <c r="G102" s="3"/>
    </row>
    <row r="103" spans="1:7" ht="18.75">
      <c r="A103" s="25" t="s">
        <v>11</v>
      </c>
      <c r="B103" s="125" t="s">
        <v>234</v>
      </c>
      <c r="C103" s="39">
        <v>800</v>
      </c>
      <c r="D103" s="87">
        <v>7056.41</v>
      </c>
      <c r="E103" s="33"/>
      <c r="F103" s="33"/>
      <c r="G103" s="3"/>
    </row>
    <row r="104" spans="1:7" ht="18.75">
      <c r="A104" s="55" t="s">
        <v>195</v>
      </c>
      <c r="B104" s="49" t="s">
        <v>65</v>
      </c>
      <c r="C104" s="50"/>
      <c r="D104" s="86">
        <f>D105</f>
        <v>9.43</v>
      </c>
      <c r="E104" s="33"/>
      <c r="F104" s="33"/>
      <c r="G104" s="3"/>
    </row>
    <row r="105" spans="1:7" ht="56.25">
      <c r="A105" s="25" t="s">
        <v>178</v>
      </c>
      <c r="B105" s="40" t="s">
        <v>156</v>
      </c>
      <c r="C105" s="39" t="s">
        <v>7</v>
      </c>
      <c r="D105" s="87">
        <f>D106</f>
        <v>9.43</v>
      </c>
      <c r="E105" s="33"/>
      <c r="F105" s="33"/>
      <c r="G105" s="3"/>
    </row>
    <row r="106" spans="1:7" ht="18.75">
      <c r="A106" s="25" t="s">
        <v>11</v>
      </c>
      <c r="B106" s="40" t="s">
        <v>156</v>
      </c>
      <c r="C106" s="39">
        <v>800</v>
      </c>
      <c r="D106" s="87">
        <v>9.43</v>
      </c>
      <c r="E106" s="33"/>
      <c r="F106" s="33"/>
      <c r="G106" s="3"/>
    </row>
    <row r="107" spans="1:7" ht="37.5">
      <c r="A107" s="55" t="s">
        <v>437</v>
      </c>
      <c r="B107" s="49" t="s">
        <v>66</v>
      </c>
      <c r="C107" s="50"/>
      <c r="D107" s="86">
        <f>D108</f>
        <v>121.52</v>
      </c>
      <c r="E107" s="33"/>
      <c r="F107" s="33"/>
      <c r="G107" s="3"/>
    </row>
    <row r="108" spans="1:7" ht="75">
      <c r="A108" s="62" t="s">
        <v>179</v>
      </c>
      <c r="B108" s="40" t="s">
        <v>157</v>
      </c>
      <c r="C108" s="39" t="s">
        <v>7</v>
      </c>
      <c r="D108" s="87">
        <f>D109</f>
        <v>121.52</v>
      </c>
      <c r="E108" s="33"/>
      <c r="F108" s="33"/>
      <c r="G108" s="3"/>
    </row>
    <row r="109" spans="1:7" ht="18.75">
      <c r="A109" s="25" t="s">
        <v>11</v>
      </c>
      <c r="B109" s="40" t="s">
        <v>157</v>
      </c>
      <c r="C109" s="39">
        <v>800</v>
      </c>
      <c r="D109" s="87">
        <v>121.52</v>
      </c>
      <c r="E109" s="33"/>
      <c r="F109" s="33"/>
      <c r="G109" s="3"/>
    </row>
    <row r="110" spans="1:7" ht="105.75" customHeight="1">
      <c r="A110" s="51" t="s">
        <v>438</v>
      </c>
      <c r="B110" s="49" t="s">
        <v>67</v>
      </c>
      <c r="C110" s="50" t="s">
        <v>7</v>
      </c>
      <c r="D110" s="86">
        <f>D111</f>
        <v>13393.71</v>
      </c>
      <c r="E110" s="15">
        <v>25176.01</v>
      </c>
      <c r="F110" s="15">
        <v>27693.42</v>
      </c>
      <c r="G110" s="3"/>
    </row>
    <row r="111" spans="1:7" ht="43.5" customHeight="1">
      <c r="A111" s="51" t="s">
        <v>345</v>
      </c>
      <c r="B111" s="49" t="s">
        <v>68</v>
      </c>
      <c r="C111" s="50" t="s">
        <v>7</v>
      </c>
      <c r="D111" s="86">
        <f>D112</f>
        <v>13393.71</v>
      </c>
      <c r="E111" s="15"/>
      <c r="F111" s="15"/>
      <c r="G111" s="3"/>
    </row>
    <row r="112" spans="1:7" ht="37.5">
      <c r="A112" s="44" t="s">
        <v>69</v>
      </c>
      <c r="B112" s="40" t="s">
        <v>70</v>
      </c>
      <c r="C112" s="39" t="s">
        <v>7</v>
      </c>
      <c r="D112" s="87">
        <f>D113+D114+D115</f>
        <v>13393.71</v>
      </c>
      <c r="E112" s="15"/>
      <c r="F112" s="15"/>
      <c r="G112" s="3"/>
    </row>
    <row r="113" spans="1:7" ht="56.25">
      <c r="A113" s="27" t="s">
        <v>17</v>
      </c>
      <c r="B113" s="40" t="s">
        <v>70</v>
      </c>
      <c r="C113" s="39">
        <v>100</v>
      </c>
      <c r="D113" s="87">
        <v>11464.63</v>
      </c>
      <c r="E113" s="15"/>
      <c r="F113" s="15"/>
      <c r="G113" s="3"/>
    </row>
    <row r="114" spans="1:7" ht="18.75">
      <c r="A114" s="27" t="s">
        <v>9</v>
      </c>
      <c r="B114" s="40" t="s">
        <v>70</v>
      </c>
      <c r="C114" s="39">
        <v>200</v>
      </c>
      <c r="D114" s="87">
        <v>1569.07</v>
      </c>
      <c r="E114" s="15"/>
      <c r="F114" s="15"/>
      <c r="G114" s="3"/>
    </row>
    <row r="115" spans="1:7" ht="18.75">
      <c r="A115" s="27" t="s">
        <v>11</v>
      </c>
      <c r="B115" s="40" t="s">
        <v>70</v>
      </c>
      <c r="C115" s="39">
        <v>800</v>
      </c>
      <c r="D115" s="87">
        <v>360.01</v>
      </c>
      <c r="E115" s="15"/>
      <c r="F115" s="15"/>
      <c r="G115" s="3"/>
    </row>
    <row r="116" spans="1:7" ht="84.75" customHeight="1">
      <c r="A116" s="48" t="s">
        <v>355</v>
      </c>
      <c r="B116" s="49" t="s">
        <v>299</v>
      </c>
      <c r="C116" s="50" t="s">
        <v>7</v>
      </c>
      <c r="D116" s="86">
        <f>D117+D124+D127+D130+D135+D139+D143</f>
        <v>41168.720000000001</v>
      </c>
      <c r="E116" s="15"/>
      <c r="F116" s="15"/>
      <c r="G116" s="3"/>
    </row>
    <row r="117" spans="1:7" ht="37.5">
      <c r="A117" s="48" t="s">
        <v>358</v>
      </c>
      <c r="B117" s="49" t="s">
        <v>321</v>
      </c>
      <c r="C117" s="50" t="s">
        <v>7</v>
      </c>
      <c r="D117" s="86">
        <f>D118</f>
        <v>905.9</v>
      </c>
      <c r="E117" s="15"/>
      <c r="F117" s="15"/>
      <c r="G117" s="3"/>
    </row>
    <row r="118" spans="1:7" ht="37.5">
      <c r="A118" s="48" t="s">
        <v>359</v>
      </c>
      <c r="B118" s="49" t="s">
        <v>361</v>
      </c>
      <c r="C118" s="50" t="s">
        <v>7</v>
      </c>
      <c r="D118" s="86">
        <f>D121+D119</f>
        <v>905.9</v>
      </c>
      <c r="E118" s="15"/>
      <c r="F118" s="15"/>
      <c r="G118" s="3"/>
    </row>
    <row r="119" spans="1:7" ht="18.75">
      <c r="A119" s="27" t="s">
        <v>363</v>
      </c>
      <c r="B119" s="40" t="s">
        <v>364</v>
      </c>
      <c r="C119" s="39" t="s">
        <v>7</v>
      </c>
      <c r="D119" s="87">
        <f>D120</f>
        <v>205.9</v>
      </c>
      <c r="E119" s="15"/>
      <c r="F119" s="15"/>
      <c r="G119" s="3"/>
    </row>
    <row r="120" spans="1:7" ht="18.75">
      <c r="A120" s="27" t="s">
        <v>9</v>
      </c>
      <c r="B120" s="40" t="s">
        <v>364</v>
      </c>
      <c r="C120" s="39">
        <v>200</v>
      </c>
      <c r="D120" s="87">
        <v>205.9</v>
      </c>
      <c r="E120" s="15"/>
      <c r="F120" s="15"/>
      <c r="G120" s="3"/>
    </row>
    <row r="121" spans="1:7" ht="18.75">
      <c r="A121" s="27" t="s">
        <v>360</v>
      </c>
      <c r="B121" s="40" t="s">
        <v>362</v>
      </c>
      <c r="C121" s="39" t="s">
        <v>7</v>
      </c>
      <c r="D121" s="87">
        <f>D122+D123</f>
        <v>700</v>
      </c>
      <c r="E121" s="15"/>
      <c r="F121" s="15"/>
      <c r="G121" s="3"/>
    </row>
    <row r="122" spans="1:7" ht="18.75">
      <c r="A122" s="27" t="s">
        <v>9</v>
      </c>
      <c r="B122" s="40" t="s">
        <v>362</v>
      </c>
      <c r="C122" s="39">
        <v>200</v>
      </c>
      <c r="D122" s="87">
        <v>0</v>
      </c>
      <c r="E122" s="15"/>
      <c r="F122" s="15"/>
      <c r="G122" s="3"/>
    </row>
    <row r="123" spans="1:7" ht="37.5">
      <c r="A123" s="27" t="s">
        <v>217</v>
      </c>
      <c r="B123" s="103" t="s">
        <v>362</v>
      </c>
      <c r="C123" s="102">
        <v>400</v>
      </c>
      <c r="D123" s="87">
        <v>700</v>
      </c>
      <c r="E123" s="15"/>
      <c r="F123" s="15"/>
      <c r="G123" s="3"/>
    </row>
    <row r="124" spans="1:7" ht="18.75">
      <c r="A124" s="48" t="s">
        <v>316</v>
      </c>
      <c r="B124" s="49" t="s">
        <v>313</v>
      </c>
      <c r="C124" s="50" t="s">
        <v>7</v>
      </c>
      <c r="D124" s="86">
        <f>D125</f>
        <v>600</v>
      </c>
      <c r="E124" s="15"/>
      <c r="F124" s="15"/>
      <c r="G124" s="3"/>
    </row>
    <row r="125" spans="1:7" ht="18.75">
      <c r="A125" s="27" t="s">
        <v>317</v>
      </c>
      <c r="B125" s="40" t="s">
        <v>365</v>
      </c>
      <c r="C125" s="39" t="s">
        <v>7</v>
      </c>
      <c r="D125" s="87">
        <f>D126</f>
        <v>600</v>
      </c>
      <c r="E125" s="15"/>
      <c r="F125" s="15"/>
      <c r="G125" s="3"/>
    </row>
    <row r="126" spans="1:7" ht="18.75">
      <c r="A126" s="27" t="s">
        <v>308</v>
      </c>
      <c r="B126" s="40" t="s">
        <v>365</v>
      </c>
      <c r="C126" s="39">
        <v>200</v>
      </c>
      <c r="D126" s="87">
        <v>600</v>
      </c>
      <c r="E126" s="15"/>
      <c r="F126" s="15"/>
      <c r="G126" s="3"/>
    </row>
    <row r="127" spans="1:7" ht="18.75">
      <c r="A127" s="48" t="s">
        <v>319</v>
      </c>
      <c r="B127" s="49" t="s">
        <v>318</v>
      </c>
      <c r="C127" s="50" t="s">
        <v>7</v>
      </c>
      <c r="D127" s="86">
        <f>D128</f>
        <v>1350</v>
      </c>
      <c r="E127" s="15"/>
      <c r="F127" s="15"/>
      <c r="G127" s="3"/>
    </row>
    <row r="128" spans="1:7" ht="18.75">
      <c r="A128" s="27" t="s">
        <v>366</v>
      </c>
      <c r="B128" s="40" t="s">
        <v>367</v>
      </c>
      <c r="C128" s="39" t="s">
        <v>7</v>
      </c>
      <c r="D128" s="87">
        <f>D129</f>
        <v>1350</v>
      </c>
      <c r="E128" s="15"/>
      <c r="F128" s="15"/>
      <c r="G128" s="3"/>
    </row>
    <row r="129" spans="1:7" ht="18.75">
      <c r="A129" s="27" t="s">
        <v>308</v>
      </c>
      <c r="B129" s="40" t="s">
        <v>367</v>
      </c>
      <c r="C129" s="39">
        <v>200</v>
      </c>
      <c r="D129" s="87">
        <v>1350</v>
      </c>
      <c r="E129" s="15"/>
      <c r="F129" s="15"/>
      <c r="G129" s="3"/>
    </row>
    <row r="130" spans="1:7" ht="37.5">
      <c r="A130" s="48" t="s">
        <v>339</v>
      </c>
      <c r="B130" s="49" t="s">
        <v>320</v>
      </c>
      <c r="C130" s="50" t="s">
        <v>7</v>
      </c>
      <c r="D130" s="86">
        <f>D131+D133</f>
        <v>10273.969999999999</v>
      </c>
      <c r="E130" s="15"/>
      <c r="F130" s="15"/>
      <c r="G130" s="3"/>
    </row>
    <row r="131" spans="1:7" ht="37.5">
      <c r="A131" s="72" t="s">
        <v>486</v>
      </c>
      <c r="B131" s="40" t="s">
        <v>342</v>
      </c>
      <c r="C131" s="39" t="s">
        <v>7</v>
      </c>
      <c r="D131" s="87">
        <f>D132</f>
        <v>9890</v>
      </c>
      <c r="E131" s="15"/>
      <c r="F131" s="15"/>
      <c r="G131" s="3"/>
    </row>
    <row r="132" spans="1:7" ht="18.75">
      <c r="A132" s="27" t="s">
        <v>308</v>
      </c>
      <c r="B132" s="40" t="s">
        <v>342</v>
      </c>
      <c r="C132" s="39">
        <v>200</v>
      </c>
      <c r="D132" s="87">
        <v>9890</v>
      </c>
      <c r="E132" s="15"/>
      <c r="F132" s="15"/>
      <c r="G132" s="3"/>
    </row>
    <row r="133" spans="1:7" ht="37.5">
      <c r="A133" s="72" t="s">
        <v>388</v>
      </c>
      <c r="B133" s="81" t="s">
        <v>384</v>
      </c>
      <c r="C133" s="39" t="s">
        <v>7</v>
      </c>
      <c r="D133" s="87">
        <f>D134</f>
        <v>383.97</v>
      </c>
      <c r="E133" s="15"/>
      <c r="F133" s="15"/>
      <c r="G133" s="3"/>
    </row>
    <row r="134" spans="1:7" ht="18.75">
      <c r="A134" s="27" t="s">
        <v>308</v>
      </c>
      <c r="B134" s="40" t="s">
        <v>384</v>
      </c>
      <c r="C134" s="39">
        <v>200</v>
      </c>
      <c r="D134" s="87">
        <v>383.97</v>
      </c>
      <c r="E134" s="15"/>
      <c r="F134" s="15"/>
      <c r="G134" s="3"/>
    </row>
    <row r="135" spans="1:7" ht="18.75">
      <c r="A135" s="48" t="s">
        <v>309</v>
      </c>
      <c r="B135" s="49" t="s">
        <v>310</v>
      </c>
      <c r="C135" s="50" t="s">
        <v>7</v>
      </c>
      <c r="D135" s="86">
        <f>D136</f>
        <v>18027.419999999998</v>
      </c>
      <c r="E135" s="15"/>
      <c r="F135" s="15"/>
      <c r="G135" s="3"/>
    </row>
    <row r="136" spans="1:7" ht="18.75">
      <c r="A136" s="27" t="s">
        <v>368</v>
      </c>
      <c r="B136" s="40" t="s">
        <v>311</v>
      </c>
      <c r="C136" s="39" t="s">
        <v>7</v>
      </c>
      <c r="D136" s="87">
        <f>D137+D138</f>
        <v>18027.419999999998</v>
      </c>
      <c r="E136" s="15"/>
      <c r="F136" s="15"/>
      <c r="G136" s="3"/>
    </row>
    <row r="137" spans="1:7" ht="18.75">
      <c r="A137" s="27" t="s">
        <v>308</v>
      </c>
      <c r="B137" s="40" t="s">
        <v>311</v>
      </c>
      <c r="C137" s="39">
        <v>200</v>
      </c>
      <c r="D137" s="87">
        <v>18027.419999999998</v>
      </c>
      <c r="E137" s="15"/>
      <c r="F137" s="15"/>
      <c r="G137" s="3"/>
    </row>
    <row r="138" spans="1:7" ht="37.5">
      <c r="A138" s="27" t="s">
        <v>217</v>
      </c>
      <c r="B138" s="40" t="s">
        <v>311</v>
      </c>
      <c r="C138" s="39">
        <v>400</v>
      </c>
      <c r="D138" s="87">
        <v>0</v>
      </c>
      <c r="E138" s="15"/>
      <c r="F138" s="15"/>
      <c r="G138" s="3"/>
    </row>
    <row r="139" spans="1:7" ht="37.5">
      <c r="A139" s="48" t="s">
        <v>302</v>
      </c>
      <c r="B139" s="49" t="s">
        <v>305</v>
      </c>
      <c r="C139" s="50" t="s">
        <v>7</v>
      </c>
      <c r="D139" s="86">
        <f>D140</f>
        <v>9841.43</v>
      </c>
      <c r="E139" s="15"/>
      <c r="F139" s="15"/>
      <c r="G139" s="3"/>
    </row>
    <row r="140" spans="1:7" ht="37.5">
      <c r="A140" s="27" t="s">
        <v>356</v>
      </c>
      <c r="B140" s="40" t="s">
        <v>306</v>
      </c>
      <c r="C140" s="39" t="s">
        <v>7</v>
      </c>
      <c r="D140" s="87">
        <f>D141</f>
        <v>9841.43</v>
      </c>
      <c r="E140" s="15"/>
      <c r="F140" s="15"/>
      <c r="G140" s="3"/>
    </row>
    <row r="141" spans="1:7" ht="18.75">
      <c r="A141" s="27" t="s">
        <v>357</v>
      </c>
      <c r="B141" s="40" t="s">
        <v>307</v>
      </c>
      <c r="C141" s="39" t="s">
        <v>7</v>
      </c>
      <c r="D141" s="87">
        <f>D142</f>
        <v>9841.43</v>
      </c>
      <c r="E141" s="15"/>
      <c r="F141" s="15"/>
      <c r="G141" s="3"/>
    </row>
    <row r="142" spans="1:7" ht="18.75">
      <c r="A142" s="27" t="s">
        <v>308</v>
      </c>
      <c r="B142" s="40" t="s">
        <v>307</v>
      </c>
      <c r="C142" s="39">
        <v>200</v>
      </c>
      <c r="D142" s="87">
        <v>9841.43</v>
      </c>
      <c r="E142" s="15"/>
      <c r="F142" s="15"/>
      <c r="G142" s="3"/>
    </row>
    <row r="143" spans="1:7" ht="37.5">
      <c r="A143" s="48" t="s">
        <v>370</v>
      </c>
      <c r="B143" s="49" t="s">
        <v>371</v>
      </c>
      <c r="C143" s="50" t="s">
        <v>7</v>
      </c>
      <c r="D143" s="86">
        <f>D144</f>
        <v>170</v>
      </c>
      <c r="E143" s="15"/>
      <c r="F143" s="15"/>
      <c r="G143" s="3"/>
    </row>
    <row r="144" spans="1:7" ht="93.75">
      <c r="A144" s="72" t="s">
        <v>419</v>
      </c>
      <c r="B144" s="114" t="s">
        <v>418</v>
      </c>
      <c r="C144" s="113" t="s">
        <v>7</v>
      </c>
      <c r="D144" s="87">
        <f>D145</f>
        <v>170</v>
      </c>
      <c r="E144" s="15"/>
      <c r="F144" s="15"/>
      <c r="G144" s="3"/>
    </row>
    <row r="145" spans="1:10" ht="18.75">
      <c r="A145" s="27" t="s">
        <v>10</v>
      </c>
      <c r="B145" s="114" t="s">
        <v>418</v>
      </c>
      <c r="C145" s="113">
        <v>300</v>
      </c>
      <c r="D145" s="87">
        <v>170</v>
      </c>
      <c r="E145" s="15"/>
      <c r="F145" s="15"/>
      <c r="G145" s="3"/>
    </row>
    <row r="146" spans="1:10" ht="75">
      <c r="A146" s="48" t="s">
        <v>303</v>
      </c>
      <c r="B146" s="49" t="s">
        <v>304</v>
      </c>
      <c r="C146" s="50" t="s">
        <v>7</v>
      </c>
      <c r="D146" s="86">
        <f>D147+D150</f>
        <v>39758.74</v>
      </c>
      <c r="E146" s="15"/>
      <c r="F146" s="15"/>
      <c r="G146" s="3"/>
    </row>
    <row r="147" spans="1:10" ht="37.5">
      <c r="A147" s="48" t="s">
        <v>503</v>
      </c>
      <c r="B147" s="49" t="s">
        <v>504</v>
      </c>
      <c r="C147" s="50" t="s">
        <v>7</v>
      </c>
      <c r="D147" s="86">
        <f>D148</f>
        <v>39758.74</v>
      </c>
      <c r="E147" s="15"/>
      <c r="F147" s="15"/>
      <c r="G147" s="3"/>
    </row>
    <row r="148" spans="1:10" ht="35.25" customHeight="1">
      <c r="A148" s="27" t="s">
        <v>506</v>
      </c>
      <c r="B148" s="125" t="s">
        <v>505</v>
      </c>
      <c r="C148" s="39" t="s">
        <v>7</v>
      </c>
      <c r="D148" s="87">
        <f>D149</f>
        <v>39758.74</v>
      </c>
      <c r="E148" s="15"/>
      <c r="F148" s="15"/>
      <c r="G148" s="3"/>
    </row>
    <row r="149" spans="1:10" ht="18.75" hidden="1">
      <c r="A149" s="27" t="s">
        <v>308</v>
      </c>
      <c r="B149" s="125" t="s">
        <v>505</v>
      </c>
      <c r="C149" s="39">
        <v>200</v>
      </c>
      <c r="D149" s="87">
        <v>39758.74</v>
      </c>
      <c r="E149" s="15"/>
      <c r="F149" s="15"/>
      <c r="G149" s="3"/>
    </row>
    <row r="150" spans="1:10" ht="37.5" hidden="1">
      <c r="A150" s="129" t="s">
        <v>503</v>
      </c>
      <c r="B150" s="49" t="s">
        <v>315</v>
      </c>
      <c r="C150" s="50" t="s">
        <v>7</v>
      </c>
      <c r="D150" s="86">
        <f>D151</f>
        <v>0</v>
      </c>
      <c r="E150" s="15"/>
      <c r="F150" s="15"/>
      <c r="G150" s="3"/>
    </row>
    <row r="151" spans="1:10" ht="37.5" hidden="1">
      <c r="A151" s="27" t="s">
        <v>314</v>
      </c>
      <c r="B151" s="40" t="s">
        <v>369</v>
      </c>
      <c r="C151" s="39" t="s">
        <v>7</v>
      </c>
      <c r="D151" s="87">
        <f>D152</f>
        <v>0</v>
      </c>
      <c r="E151" s="15"/>
      <c r="F151" s="15"/>
      <c r="G151" s="3"/>
    </row>
    <row r="152" spans="1:10" ht="0.75" customHeight="1">
      <c r="A152" s="27" t="s">
        <v>308</v>
      </c>
      <c r="B152" s="40" t="s">
        <v>369</v>
      </c>
      <c r="C152" s="39">
        <v>200</v>
      </c>
      <c r="D152" s="87">
        <v>0</v>
      </c>
      <c r="E152" s="15"/>
      <c r="F152" s="15"/>
      <c r="G152" s="3"/>
    </row>
    <row r="153" spans="1:10" ht="75">
      <c r="A153" s="48" t="s">
        <v>236</v>
      </c>
      <c r="B153" s="49" t="s">
        <v>71</v>
      </c>
      <c r="C153" s="50" t="s">
        <v>7</v>
      </c>
      <c r="D153" s="86">
        <f>D154+D191+D217+D222+D227</f>
        <v>381227.75000000006</v>
      </c>
      <c r="E153" s="15"/>
      <c r="F153" s="15"/>
      <c r="G153" s="3"/>
    </row>
    <row r="154" spans="1:10" ht="78.75" customHeight="1">
      <c r="A154" s="56" t="s">
        <v>196</v>
      </c>
      <c r="B154" s="49" t="s">
        <v>72</v>
      </c>
      <c r="C154" s="50" t="s">
        <v>7</v>
      </c>
      <c r="D154" s="86">
        <f>D155+D158+D162+D165+D168+D171+D176+D179+D182+D188+D173+D185</f>
        <v>197273.65000000002</v>
      </c>
      <c r="E154" s="15"/>
      <c r="F154" s="15"/>
      <c r="G154" s="3"/>
    </row>
    <row r="155" spans="1:10" ht="37.5">
      <c r="A155" s="27" t="s">
        <v>197</v>
      </c>
      <c r="B155" s="40" t="s">
        <v>238</v>
      </c>
      <c r="C155" s="39" t="s">
        <v>7</v>
      </c>
      <c r="D155" s="87">
        <f>D156+D157</f>
        <v>3632.2</v>
      </c>
      <c r="E155" s="15"/>
      <c r="F155" s="15"/>
      <c r="G155" s="3"/>
    </row>
    <row r="156" spans="1:10" ht="18.75">
      <c r="A156" s="23" t="s">
        <v>9</v>
      </c>
      <c r="B156" s="40" t="s">
        <v>238</v>
      </c>
      <c r="C156" s="39">
        <v>200</v>
      </c>
      <c r="D156" s="87">
        <v>53.68</v>
      </c>
      <c r="E156" s="15" t="e">
        <f>E161+E157+#REF!+#REF!+#REF!</f>
        <v>#REF!</v>
      </c>
      <c r="F156" s="15" t="e">
        <f>F161+F157+#REF!+#REF!+#REF!</f>
        <v>#REF!</v>
      </c>
      <c r="G156" s="3"/>
    </row>
    <row r="157" spans="1:10" ht="18.75">
      <c r="A157" s="27" t="s">
        <v>10</v>
      </c>
      <c r="B157" s="40" t="s">
        <v>238</v>
      </c>
      <c r="C157" s="39">
        <v>300</v>
      </c>
      <c r="D157" s="91">
        <v>3578.52</v>
      </c>
      <c r="E157" s="15">
        <f t="shared" ref="E157:J157" si="0">E158+E160</f>
        <v>598.41999999999996</v>
      </c>
      <c r="F157" s="15">
        <f t="shared" si="0"/>
        <v>454.28000000000003</v>
      </c>
      <c r="G157" s="15">
        <f t="shared" si="0"/>
        <v>0</v>
      </c>
      <c r="H157" s="15">
        <f t="shared" si="0"/>
        <v>0</v>
      </c>
      <c r="I157" s="15">
        <f t="shared" si="0"/>
        <v>0</v>
      </c>
      <c r="J157" s="15">
        <f t="shared" si="0"/>
        <v>0</v>
      </c>
    </row>
    <row r="158" spans="1:10" ht="20.25" customHeight="1">
      <c r="A158" s="27" t="s">
        <v>158</v>
      </c>
      <c r="B158" s="40" t="s">
        <v>239</v>
      </c>
      <c r="C158" s="39" t="s">
        <v>7</v>
      </c>
      <c r="D158" s="87">
        <f>D160+D161+D159</f>
        <v>49303.100000000006</v>
      </c>
      <c r="E158" s="15">
        <v>550.92999999999995</v>
      </c>
      <c r="F158" s="15">
        <v>406.79</v>
      </c>
      <c r="G158" s="3"/>
    </row>
    <row r="159" spans="1:10" ht="60.75" customHeight="1">
      <c r="A159" s="5" t="s">
        <v>17</v>
      </c>
      <c r="B159" s="103" t="s">
        <v>239</v>
      </c>
      <c r="C159" s="102">
        <v>100</v>
      </c>
      <c r="D159" s="87">
        <v>0</v>
      </c>
      <c r="E159" s="15"/>
      <c r="F159" s="15"/>
      <c r="G159" s="3"/>
    </row>
    <row r="160" spans="1:10" ht="18.75">
      <c r="A160" s="23" t="s">
        <v>9</v>
      </c>
      <c r="B160" s="40" t="s">
        <v>239</v>
      </c>
      <c r="C160" s="39">
        <v>200</v>
      </c>
      <c r="D160" s="87">
        <v>728.62</v>
      </c>
      <c r="E160" s="15">
        <v>47.49</v>
      </c>
      <c r="F160" s="15">
        <v>47.49</v>
      </c>
      <c r="G160" s="3"/>
    </row>
    <row r="161" spans="1:10" ht="18.75">
      <c r="A161" s="27" t="s">
        <v>10</v>
      </c>
      <c r="B161" s="40" t="s">
        <v>239</v>
      </c>
      <c r="C161" s="39">
        <v>300</v>
      </c>
      <c r="D161" s="87">
        <v>48574.48</v>
      </c>
      <c r="E161" s="15" t="e">
        <f>#REF!</f>
        <v>#REF!</v>
      </c>
      <c r="F161" s="15" t="e">
        <f>#REF!</f>
        <v>#REF!</v>
      </c>
      <c r="G161" s="3"/>
    </row>
    <row r="162" spans="1:10" ht="101.25" customHeight="1">
      <c r="A162" s="27" t="s">
        <v>198</v>
      </c>
      <c r="B162" s="40" t="s">
        <v>240</v>
      </c>
      <c r="C162" s="39" t="s">
        <v>7</v>
      </c>
      <c r="D162" s="87">
        <f>D163+D164</f>
        <v>6.6000000000000005</v>
      </c>
      <c r="E162" s="15">
        <v>10641.73</v>
      </c>
      <c r="F162" s="15">
        <v>10448.459999999999</v>
      </c>
      <c r="G162" s="3"/>
    </row>
    <row r="163" spans="1:10" ht="18" customHeight="1">
      <c r="A163" s="23" t="s">
        <v>9</v>
      </c>
      <c r="B163" s="40" t="s">
        <v>240</v>
      </c>
      <c r="C163" s="39">
        <v>200</v>
      </c>
      <c r="D163" s="87">
        <v>7.0000000000000007E-2</v>
      </c>
      <c r="E163" s="15">
        <v>1644.08</v>
      </c>
      <c r="F163" s="15">
        <v>1135</v>
      </c>
      <c r="G163" s="3"/>
    </row>
    <row r="164" spans="1:10" ht="18.75">
      <c r="A164" s="27" t="s">
        <v>10</v>
      </c>
      <c r="B164" s="40" t="s">
        <v>240</v>
      </c>
      <c r="C164" s="39">
        <v>300</v>
      </c>
      <c r="D164" s="87">
        <v>6.53</v>
      </c>
      <c r="E164" s="15">
        <v>176.68</v>
      </c>
      <c r="F164" s="15">
        <v>176.68</v>
      </c>
      <c r="G164" s="3"/>
    </row>
    <row r="165" spans="1:10" ht="39.75" customHeight="1">
      <c r="A165" s="27" t="s">
        <v>159</v>
      </c>
      <c r="B165" s="40" t="s">
        <v>241</v>
      </c>
      <c r="C165" s="39" t="s">
        <v>7</v>
      </c>
      <c r="D165" s="87">
        <f>D166+D167</f>
        <v>48761.17</v>
      </c>
      <c r="E165" s="33">
        <v>52.8</v>
      </c>
      <c r="F165" s="33">
        <v>54.66</v>
      </c>
      <c r="G165" s="3"/>
    </row>
    <row r="166" spans="1:10" ht="19.5" customHeight="1">
      <c r="A166" s="27" t="s">
        <v>9</v>
      </c>
      <c r="B166" s="40" t="s">
        <v>241</v>
      </c>
      <c r="C166" s="39">
        <v>200</v>
      </c>
      <c r="D166" s="87">
        <v>720.61</v>
      </c>
      <c r="E166" s="33" t="e">
        <f>E167+#REF!+#REF!</f>
        <v>#REF!</v>
      </c>
      <c r="F166" s="33" t="e">
        <f>F167+#REF!+#REF!</f>
        <v>#REF!</v>
      </c>
      <c r="G166" s="3"/>
    </row>
    <row r="167" spans="1:10" ht="18.75">
      <c r="A167" s="27" t="s">
        <v>10</v>
      </c>
      <c r="B167" s="40" t="s">
        <v>241</v>
      </c>
      <c r="C167" s="39">
        <v>300</v>
      </c>
      <c r="D167" s="87">
        <v>48040.56</v>
      </c>
      <c r="E167" s="33" t="e">
        <f>E168+E170+E171+#REF!</f>
        <v>#REF!</v>
      </c>
      <c r="F167" s="33" t="e">
        <f>F168+F170+F171+#REF!</f>
        <v>#REF!</v>
      </c>
      <c r="G167" s="33" t="e">
        <f>G168+G170+G171+#REF!</f>
        <v>#REF!</v>
      </c>
      <c r="H167" s="33" t="e">
        <f>H168+H170+H171+#REF!</f>
        <v>#REF!</v>
      </c>
      <c r="I167" s="33" t="e">
        <f>I168+I170+I171+#REF!</f>
        <v>#REF!</v>
      </c>
      <c r="J167" s="33" t="e">
        <f>J168+J170+J171+#REF!</f>
        <v>#REF!</v>
      </c>
    </row>
    <row r="168" spans="1:10" ht="39" customHeight="1">
      <c r="A168" s="27" t="s">
        <v>160</v>
      </c>
      <c r="B168" s="40" t="s">
        <v>242</v>
      </c>
      <c r="C168" s="39" t="s">
        <v>7</v>
      </c>
      <c r="D168" s="87">
        <f>D169+D170</f>
        <v>2230.73</v>
      </c>
      <c r="E168" s="33">
        <f>E169</f>
        <v>3688.35</v>
      </c>
      <c r="F168" s="33">
        <f>F169</f>
        <v>4665.37</v>
      </c>
      <c r="G168" s="3"/>
    </row>
    <row r="169" spans="1:10" ht="18.75">
      <c r="A169" s="27" t="s">
        <v>9</v>
      </c>
      <c r="B169" s="40" t="s">
        <v>242</v>
      </c>
      <c r="C169" s="38">
        <v>200</v>
      </c>
      <c r="D169" s="88">
        <v>32.97</v>
      </c>
      <c r="E169" s="34">
        <v>3688.35</v>
      </c>
      <c r="F169" s="34">
        <v>4665.37</v>
      </c>
      <c r="G169" s="34">
        <v>3688.35</v>
      </c>
      <c r="H169" s="34">
        <v>4665.37</v>
      </c>
    </row>
    <row r="170" spans="1:10" ht="18.75">
      <c r="A170" s="27" t="s">
        <v>10</v>
      </c>
      <c r="B170" s="40" t="s">
        <v>242</v>
      </c>
      <c r="C170" s="39">
        <v>300</v>
      </c>
      <c r="D170" s="88">
        <v>2197.7600000000002</v>
      </c>
      <c r="E170" s="34" t="e">
        <f>#REF!+#REF!+#REF!</f>
        <v>#REF!</v>
      </c>
      <c r="F170" s="34" t="e">
        <f>#REF!+#REF!+#REF!</f>
        <v>#REF!</v>
      </c>
      <c r="G170" s="34"/>
      <c r="H170" s="34"/>
    </row>
    <row r="171" spans="1:10" ht="18.75">
      <c r="A171" s="24" t="s">
        <v>19</v>
      </c>
      <c r="B171" s="40" t="s">
        <v>243</v>
      </c>
      <c r="C171" s="39" t="s">
        <v>7</v>
      </c>
      <c r="D171" s="87">
        <f>D172</f>
        <v>0</v>
      </c>
      <c r="E171" s="15">
        <f>E172</f>
        <v>203</v>
      </c>
      <c r="F171" s="15">
        <f>F172</f>
        <v>203</v>
      </c>
      <c r="G171" s="3"/>
    </row>
    <row r="172" spans="1:10" ht="19.149999999999999" customHeight="1">
      <c r="A172" s="27" t="s">
        <v>10</v>
      </c>
      <c r="B172" s="40" t="s">
        <v>243</v>
      </c>
      <c r="C172" s="39">
        <v>300</v>
      </c>
      <c r="D172" s="87">
        <v>0</v>
      </c>
      <c r="E172" s="15">
        <v>203</v>
      </c>
      <c r="F172" s="15">
        <v>203</v>
      </c>
      <c r="G172" s="3"/>
    </row>
    <row r="173" spans="1:10" ht="48" customHeight="1">
      <c r="A173" s="27" t="s">
        <v>164</v>
      </c>
      <c r="B173" s="40" t="s">
        <v>248</v>
      </c>
      <c r="C173" s="39" t="s">
        <v>7</v>
      </c>
      <c r="D173" s="87">
        <f>D174+D175</f>
        <v>172.61999999999998</v>
      </c>
      <c r="E173" s="15"/>
      <c r="F173" s="15"/>
      <c r="G173" s="3"/>
    </row>
    <row r="174" spans="1:10" ht="24" customHeight="1">
      <c r="A174" s="27" t="s">
        <v>9</v>
      </c>
      <c r="B174" s="40" t="s">
        <v>248</v>
      </c>
      <c r="C174" s="39">
        <v>200</v>
      </c>
      <c r="D174" s="87">
        <v>5.73</v>
      </c>
      <c r="E174" s="15"/>
      <c r="F174" s="15"/>
      <c r="G174" s="3"/>
    </row>
    <row r="175" spans="1:10" ht="24.75" customHeight="1">
      <c r="A175" s="27" t="s">
        <v>10</v>
      </c>
      <c r="B175" s="40" t="s">
        <v>248</v>
      </c>
      <c r="C175" s="39">
        <v>300</v>
      </c>
      <c r="D175" s="87">
        <v>166.89</v>
      </c>
      <c r="E175" s="15"/>
      <c r="F175" s="15"/>
      <c r="G175" s="3"/>
    </row>
    <row r="176" spans="1:10" ht="31.5" customHeight="1">
      <c r="A176" s="36" t="s">
        <v>161</v>
      </c>
      <c r="B176" s="40" t="s">
        <v>244</v>
      </c>
      <c r="C176" s="39" t="s">
        <v>7</v>
      </c>
      <c r="D176" s="87">
        <f>D177+D178</f>
        <v>50422.630000000005</v>
      </c>
      <c r="E176" s="15">
        <f>E177</f>
        <v>781.55</v>
      </c>
      <c r="F176" s="15">
        <f>F177</f>
        <v>781.55</v>
      </c>
      <c r="G176" s="3"/>
    </row>
    <row r="177" spans="1:7" ht="25.5" customHeight="1">
      <c r="A177" s="27" t="s">
        <v>9</v>
      </c>
      <c r="B177" s="40" t="s">
        <v>244</v>
      </c>
      <c r="C177" s="39">
        <v>200</v>
      </c>
      <c r="D177" s="87">
        <v>745.16</v>
      </c>
      <c r="E177" s="15">
        <v>781.55</v>
      </c>
      <c r="F177" s="15">
        <v>781.55</v>
      </c>
      <c r="G177" s="3"/>
    </row>
    <row r="178" spans="1:7" ht="26.25" customHeight="1">
      <c r="A178" s="27" t="s">
        <v>10</v>
      </c>
      <c r="B178" s="40" t="s">
        <v>244</v>
      </c>
      <c r="C178" s="39">
        <v>300</v>
      </c>
      <c r="D178" s="87">
        <v>49677.47</v>
      </c>
      <c r="E178" s="33">
        <f>E179+E180</f>
        <v>3290.32</v>
      </c>
      <c r="F178" s="33">
        <f>F179+F180</f>
        <v>5091.05</v>
      </c>
      <c r="G178" s="3"/>
    </row>
    <row r="179" spans="1:7" ht="43.5" customHeight="1">
      <c r="A179" s="27" t="s">
        <v>162</v>
      </c>
      <c r="B179" s="40" t="s">
        <v>245</v>
      </c>
      <c r="C179" s="39" t="s">
        <v>7</v>
      </c>
      <c r="D179" s="91">
        <f>D180+D181</f>
        <v>76.66</v>
      </c>
      <c r="E179" s="15">
        <v>2700.8</v>
      </c>
      <c r="F179" s="15">
        <v>2700.8</v>
      </c>
      <c r="G179" s="3"/>
    </row>
    <row r="180" spans="1:7" ht="24" customHeight="1">
      <c r="A180" s="27" t="s">
        <v>9</v>
      </c>
      <c r="B180" s="40" t="s">
        <v>245</v>
      </c>
      <c r="C180" s="39">
        <v>200</v>
      </c>
      <c r="D180" s="92">
        <v>1.1299999999999999</v>
      </c>
      <c r="E180" s="15">
        <v>589.52</v>
      </c>
      <c r="F180" s="15">
        <v>2390.25</v>
      </c>
      <c r="G180" s="3"/>
    </row>
    <row r="181" spans="1:7" ht="19.149999999999999" customHeight="1">
      <c r="A181" s="27" t="s">
        <v>10</v>
      </c>
      <c r="B181" s="40" t="s">
        <v>245</v>
      </c>
      <c r="C181" s="39">
        <v>300</v>
      </c>
      <c r="D181" s="87">
        <v>75.53</v>
      </c>
      <c r="E181" s="15">
        <f>E182</f>
        <v>755.7</v>
      </c>
      <c r="F181" s="15">
        <f>F182</f>
        <v>906</v>
      </c>
      <c r="G181" s="3"/>
    </row>
    <row r="182" spans="1:7" ht="29.25" customHeight="1">
      <c r="A182" s="27" t="s">
        <v>163</v>
      </c>
      <c r="B182" s="40" t="s">
        <v>246</v>
      </c>
      <c r="C182" s="39" t="s">
        <v>7</v>
      </c>
      <c r="D182" s="87">
        <f>D183+D184</f>
        <v>191.64000000000001</v>
      </c>
      <c r="E182" s="15">
        <v>755.7</v>
      </c>
      <c r="F182" s="15">
        <v>906</v>
      </c>
      <c r="G182" s="3"/>
    </row>
    <row r="183" spans="1:7" ht="29.25" customHeight="1">
      <c r="A183" s="27" t="s">
        <v>9</v>
      </c>
      <c r="B183" s="40" t="s">
        <v>246</v>
      </c>
      <c r="C183" s="39">
        <v>200</v>
      </c>
      <c r="D183" s="87">
        <v>2.83</v>
      </c>
      <c r="E183" s="33" t="e">
        <f>E184+#REF!</f>
        <v>#REF!</v>
      </c>
      <c r="F183" s="33" t="e">
        <f>F184+#REF!</f>
        <v>#REF!</v>
      </c>
      <c r="G183" s="3"/>
    </row>
    <row r="184" spans="1:7" ht="21" customHeight="1">
      <c r="A184" s="27" t="s">
        <v>10</v>
      </c>
      <c r="B184" s="40" t="s">
        <v>246</v>
      </c>
      <c r="C184" s="39">
        <v>300</v>
      </c>
      <c r="D184" s="87">
        <v>188.81</v>
      </c>
      <c r="E184" s="33" t="e">
        <f>#REF!+#REF!+#REF!</f>
        <v>#REF!</v>
      </c>
      <c r="F184" s="33" t="e">
        <f>#REF!+#REF!+#REF!</f>
        <v>#REF!</v>
      </c>
      <c r="G184" s="3"/>
    </row>
    <row r="185" spans="1:7" ht="41.25" customHeight="1">
      <c r="A185" s="27" t="s">
        <v>18</v>
      </c>
      <c r="B185" s="123" t="s">
        <v>428</v>
      </c>
      <c r="C185" s="122" t="s">
        <v>7</v>
      </c>
      <c r="D185" s="87">
        <f>D186+D187</f>
        <v>42261.200000000004</v>
      </c>
      <c r="E185" s="33"/>
      <c r="F185" s="33"/>
      <c r="G185" s="3"/>
    </row>
    <row r="186" spans="1:7" ht="21" customHeight="1">
      <c r="A186" s="27" t="s">
        <v>9</v>
      </c>
      <c r="B186" s="123" t="s">
        <v>428</v>
      </c>
      <c r="C186" s="122">
        <v>200</v>
      </c>
      <c r="D186" s="87">
        <v>624.54999999999995</v>
      </c>
      <c r="E186" s="33"/>
      <c r="F186" s="33"/>
      <c r="G186" s="3"/>
    </row>
    <row r="187" spans="1:7" ht="21" customHeight="1">
      <c r="A187" s="27" t="s">
        <v>10</v>
      </c>
      <c r="B187" s="123" t="s">
        <v>428</v>
      </c>
      <c r="C187" s="122">
        <v>300</v>
      </c>
      <c r="D187" s="87">
        <v>41636.65</v>
      </c>
      <c r="E187" s="33"/>
      <c r="F187" s="33"/>
      <c r="G187" s="3"/>
    </row>
    <row r="188" spans="1:7" ht="56.25" customHeight="1">
      <c r="A188" s="27" t="s">
        <v>237</v>
      </c>
      <c r="B188" s="40" t="s">
        <v>247</v>
      </c>
      <c r="C188" s="39" t="s">
        <v>7</v>
      </c>
      <c r="D188" s="87">
        <f>D189+D190</f>
        <v>215.1</v>
      </c>
      <c r="E188" s="33"/>
      <c r="F188" s="33"/>
      <c r="G188" s="3"/>
    </row>
    <row r="189" spans="1:7" ht="21" customHeight="1">
      <c r="A189" s="27" t="s">
        <v>9</v>
      </c>
      <c r="B189" s="40" t="s">
        <v>247</v>
      </c>
      <c r="C189" s="39">
        <v>200</v>
      </c>
      <c r="D189" s="87">
        <v>0</v>
      </c>
      <c r="E189" s="33"/>
      <c r="F189" s="33"/>
      <c r="G189" s="3"/>
    </row>
    <row r="190" spans="1:7" ht="21" customHeight="1">
      <c r="A190" s="27" t="s">
        <v>10</v>
      </c>
      <c r="B190" s="40" t="s">
        <v>247</v>
      </c>
      <c r="C190" s="39">
        <v>300</v>
      </c>
      <c r="D190" s="87">
        <v>215.1</v>
      </c>
      <c r="E190" s="33"/>
      <c r="F190" s="33"/>
      <c r="G190" s="3"/>
    </row>
    <row r="191" spans="1:7" ht="42" customHeight="1">
      <c r="A191" s="48" t="s">
        <v>249</v>
      </c>
      <c r="B191" s="49" t="s">
        <v>73</v>
      </c>
      <c r="C191" s="50"/>
      <c r="D191" s="86">
        <f>D192+D195+D198+D202+D205+D208+D211+D214</f>
        <v>164663.06</v>
      </c>
      <c r="E191" s="33"/>
      <c r="F191" s="33"/>
      <c r="G191" s="3"/>
    </row>
    <row r="192" spans="1:7" ht="40.5" customHeight="1">
      <c r="A192" s="27" t="s">
        <v>177</v>
      </c>
      <c r="B192" s="123" t="s">
        <v>429</v>
      </c>
      <c r="C192" s="39" t="s">
        <v>7</v>
      </c>
      <c r="D192" s="87">
        <f>D194+D193</f>
        <v>45230.02</v>
      </c>
      <c r="E192" s="33"/>
      <c r="F192" s="33"/>
      <c r="G192" s="3"/>
    </row>
    <row r="193" spans="1:7" ht="22.5" customHeight="1">
      <c r="A193" s="27" t="s">
        <v>9</v>
      </c>
      <c r="B193" s="123" t="s">
        <v>429</v>
      </c>
      <c r="C193" s="122">
        <v>200</v>
      </c>
      <c r="D193" s="87">
        <v>668.42</v>
      </c>
      <c r="E193" s="33"/>
      <c r="F193" s="33"/>
      <c r="G193" s="3"/>
    </row>
    <row r="194" spans="1:7" ht="21" customHeight="1">
      <c r="A194" s="27" t="s">
        <v>10</v>
      </c>
      <c r="B194" s="123" t="s">
        <v>429</v>
      </c>
      <c r="C194" s="39">
        <v>300</v>
      </c>
      <c r="D194" s="87">
        <v>44561.599999999999</v>
      </c>
      <c r="E194" s="33"/>
      <c r="F194" s="33"/>
      <c r="G194" s="3"/>
    </row>
    <row r="195" spans="1:7" ht="58.5" customHeight="1">
      <c r="A195" s="27" t="s">
        <v>430</v>
      </c>
      <c r="B195" s="123" t="s">
        <v>431</v>
      </c>
      <c r="C195" s="122" t="s">
        <v>7</v>
      </c>
      <c r="D195" s="87">
        <f>D197+D196</f>
        <v>442.09999999999997</v>
      </c>
      <c r="E195" s="33"/>
      <c r="F195" s="33"/>
      <c r="G195" s="3"/>
    </row>
    <row r="196" spans="1:7" ht="21" customHeight="1">
      <c r="A196" s="27" t="s">
        <v>9</v>
      </c>
      <c r="B196" s="123" t="s">
        <v>431</v>
      </c>
      <c r="C196" s="122">
        <v>200</v>
      </c>
      <c r="D196" s="87">
        <v>6.53</v>
      </c>
      <c r="E196" s="33"/>
      <c r="F196" s="33"/>
      <c r="G196" s="3"/>
    </row>
    <row r="197" spans="1:7" ht="21" customHeight="1">
      <c r="A197" s="27" t="s">
        <v>10</v>
      </c>
      <c r="B197" s="123" t="s">
        <v>431</v>
      </c>
      <c r="C197" s="122">
        <v>300</v>
      </c>
      <c r="D197" s="87">
        <v>435.57</v>
      </c>
      <c r="E197" s="33"/>
      <c r="F197" s="33"/>
      <c r="G197" s="3"/>
    </row>
    <row r="198" spans="1:7" ht="118.5" customHeight="1">
      <c r="A198" s="24" t="s">
        <v>199</v>
      </c>
      <c r="B198" s="40" t="s">
        <v>250</v>
      </c>
      <c r="C198" s="39" t="s">
        <v>7</v>
      </c>
      <c r="D198" s="87">
        <f>D201+D200+D199</f>
        <v>54239.4</v>
      </c>
      <c r="E198" s="33"/>
      <c r="F198" s="33"/>
      <c r="G198" s="3"/>
    </row>
    <row r="199" spans="1:7" ht="63" customHeight="1">
      <c r="A199" s="5" t="s">
        <v>17</v>
      </c>
      <c r="B199" s="103" t="s">
        <v>250</v>
      </c>
      <c r="C199" s="102">
        <v>100</v>
      </c>
      <c r="D199" s="87">
        <v>0</v>
      </c>
      <c r="E199" s="33"/>
      <c r="F199" s="33"/>
      <c r="G199" s="3"/>
    </row>
    <row r="200" spans="1:7" ht="24" customHeight="1">
      <c r="A200" s="27" t="s">
        <v>9</v>
      </c>
      <c r="B200" s="40" t="s">
        <v>250</v>
      </c>
      <c r="C200" s="39">
        <v>200</v>
      </c>
      <c r="D200" s="87">
        <v>801.57</v>
      </c>
      <c r="E200" s="33"/>
      <c r="F200" s="33"/>
      <c r="G200" s="3"/>
    </row>
    <row r="201" spans="1:7" ht="21" customHeight="1">
      <c r="A201" s="27" t="s">
        <v>10</v>
      </c>
      <c r="B201" s="40" t="s">
        <v>250</v>
      </c>
      <c r="C201" s="39">
        <v>300</v>
      </c>
      <c r="D201" s="87">
        <v>53437.83</v>
      </c>
      <c r="E201" s="33"/>
      <c r="F201" s="33"/>
      <c r="G201" s="3"/>
    </row>
    <row r="202" spans="1:7" ht="21" customHeight="1">
      <c r="A202" s="27" t="s">
        <v>185</v>
      </c>
      <c r="B202" s="40" t="s">
        <v>251</v>
      </c>
      <c r="C202" s="39" t="s">
        <v>7</v>
      </c>
      <c r="D202" s="87">
        <f>D203+D204</f>
        <v>37.730000000000004</v>
      </c>
      <c r="E202" s="33"/>
      <c r="F202" s="33"/>
      <c r="G202" s="3"/>
    </row>
    <row r="203" spans="1:7" ht="21" customHeight="1">
      <c r="A203" s="27" t="s">
        <v>9</v>
      </c>
      <c r="B203" s="40" t="s">
        <v>251</v>
      </c>
      <c r="C203" s="39">
        <v>200</v>
      </c>
      <c r="D203" s="87">
        <v>0.56000000000000005</v>
      </c>
      <c r="E203" s="33"/>
      <c r="F203" s="33"/>
      <c r="G203" s="3"/>
    </row>
    <row r="204" spans="1:7" ht="21" customHeight="1">
      <c r="A204" s="27" t="s">
        <v>10</v>
      </c>
      <c r="B204" s="40" t="s">
        <v>251</v>
      </c>
      <c r="C204" s="39">
        <v>300</v>
      </c>
      <c r="D204" s="87">
        <v>37.17</v>
      </c>
      <c r="E204" s="33"/>
      <c r="F204" s="33"/>
      <c r="G204" s="3"/>
    </row>
    <row r="205" spans="1:7" ht="21" customHeight="1">
      <c r="A205" s="64" t="s">
        <v>184</v>
      </c>
      <c r="B205" s="40" t="s">
        <v>252</v>
      </c>
      <c r="C205" s="39" t="s">
        <v>7</v>
      </c>
      <c r="D205" s="87">
        <f>D206+D207</f>
        <v>36409.07</v>
      </c>
      <c r="E205" s="33"/>
      <c r="F205" s="33"/>
      <c r="G205" s="3"/>
    </row>
    <row r="206" spans="1:7" ht="21" customHeight="1">
      <c r="A206" s="27" t="s">
        <v>9</v>
      </c>
      <c r="B206" s="40" t="s">
        <v>252</v>
      </c>
      <c r="C206" s="39">
        <v>200</v>
      </c>
      <c r="D206" s="87">
        <v>5.07</v>
      </c>
      <c r="E206" s="33"/>
      <c r="F206" s="33"/>
      <c r="G206" s="3"/>
    </row>
    <row r="207" spans="1:7" ht="21" customHeight="1">
      <c r="A207" s="27" t="s">
        <v>10</v>
      </c>
      <c r="B207" s="40" t="s">
        <v>252</v>
      </c>
      <c r="C207" s="39">
        <v>300</v>
      </c>
      <c r="D207" s="87">
        <v>36404</v>
      </c>
      <c r="E207" s="33"/>
      <c r="F207" s="33"/>
      <c r="G207" s="3"/>
    </row>
    <row r="208" spans="1:7" ht="38.25" customHeight="1">
      <c r="A208" s="27" t="s">
        <v>432</v>
      </c>
      <c r="B208" s="123" t="s">
        <v>433</v>
      </c>
      <c r="C208" s="122" t="s">
        <v>7</v>
      </c>
      <c r="D208" s="87">
        <f>D209+D210</f>
        <v>6052</v>
      </c>
      <c r="E208" s="33"/>
      <c r="F208" s="33"/>
      <c r="G208" s="3"/>
    </row>
    <row r="209" spans="1:7" ht="21" customHeight="1">
      <c r="A209" s="27" t="s">
        <v>9</v>
      </c>
      <c r="B209" s="123" t="s">
        <v>433</v>
      </c>
      <c r="C209" s="122">
        <v>200</v>
      </c>
      <c r="D209" s="87">
        <v>89.4</v>
      </c>
      <c r="E209" s="33"/>
      <c r="F209" s="33"/>
      <c r="G209" s="3"/>
    </row>
    <row r="210" spans="1:7" ht="21" customHeight="1">
      <c r="A210" s="27" t="s">
        <v>10</v>
      </c>
      <c r="B210" s="123" t="s">
        <v>433</v>
      </c>
      <c r="C210" s="122">
        <v>300</v>
      </c>
      <c r="D210" s="87">
        <v>5962.6</v>
      </c>
      <c r="E210" s="33"/>
      <c r="F210" s="33"/>
      <c r="G210" s="3"/>
    </row>
    <row r="211" spans="1:7" ht="42" customHeight="1">
      <c r="A211" s="24" t="s">
        <v>165</v>
      </c>
      <c r="B211" s="40" t="s">
        <v>253</v>
      </c>
      <c r="C211" s="39" t="s">
        <v>7</v>
      </c>
      <c r="D211" s="87">
        <f>D212+D213</f>
        <v>20424.230000000003</v>
      </c>
      <c r="E211" s="33"/>
      <c r="F211" s="33"/>
      <c r="G211" s="3"/>
    </row>
    <row r="212" spans="1:7" ht="21" customHeight="1">
      <c r="A212" s="27" t="s">
        <v>9</v>
      </c>
      <c r="B212" s="40" t="s">
        <v>253</v>
      </c>
      <c r="C212" s="39">
        <v>200</v>
      </c>
      <c r="D212" s="87">
        <v>301.83</v>
      </c>
      <c r="E212" s="33"/>
      <c r="F212" s="33"/>
      <c r="G212" s="3"/>
    </row>
    <row r="213" spans="1:7" ht="28.5" customHeight="1">
      <c r="A213" s="27" t="s">
        <v>10</v>
      </c>
      <c r="B213" s="40" t="s">
        <v>253</v>
      </c>
      <c r="C213" s="39">
        <v>300</v>
      </c>
      <c r="D213" s="87">
        <v>20122.400000000001</v>
      </c>
      <c r="E213" s="33"/>
      <c r="F213" s="33"/>
      <c r="G213" s="3"/>
    </row>
    <row r="214" spans="1:7" ht="87" customHeight="1">
      <c r="A214" s="27" t="s">
        <v>166</v>
      </c>
      <c r="B214" s="40" t="s">
        <v>254</v>
      </c>
      <c r="C214" s="39" t="s">
        <v>7</v>
      </c>
      <c r="D214" s="87">
        <f>D215+D216</f>
        <v>1828.51</v>
      </c>
      <c r="E214" s="33"/>
      <c r="F214" s="33"/>
      <c r="G214" s="3"/>
    </row>
    <row r="215" spans="1:7" ht="27" customHeight="1">
      <c r="A215" s="27" t="s">
        <v>9</v>
      </c>
      <c r="B215" s="40" t="s">
        <v>254</v>
      </c>
      <c r="C215" s="39">
        <v>200</v>
      </c>
      <c r="D215" s="87">
        <v>18.100000000000001</v>
      </c>
      <c r="E215" s="33"/>
      <c r="F215" s="33"/>
      <c r="G215" s="3"/>
    </row>
    <row r="216" spans="1:7" ht="21" customHeight="1">
      <c r="A216" s="27" t="s">
        <v>10</v>
      </c>
      <c r="B216" s="40" t="s">
        <v>254</v>
      </c>
      <c r="C216" s="39">
        <v>300</v>
      </c>
      <c r="D216" s="87">
        <v>1810.41</v>
      </c>
      <c r="E216" s="33"/>
      <c r="F216" s="33"/>
      <c r="G216" s="3"/>
    </row>
    <row r="217" spans="1:7" ht="42.75" customHeight="1">
      <c r="A217" s="48" t="s">
        <v>200</v>
      </c>
      <c r="B217" s="49" t="s">
        <v>74</v>
      </c>
      <c r="C217" s="50" t="s">
        <v>7</v>
      </c>
      <c r="D217" s="86">
        <f>D218+D220</f>
        <v>1331.96</v>
      </c>
      <c r="E217" s="33"/>
      <c r="F217" s="33"/>
      <c r="G217" s="3"/>
    </row>
    <row r="218" spans="1:7" ht="42.75" customHeight="1">
      <c r="A218" s="27" t="s">
        <v>20</v>
      </c>
      <c r="B218" s="125" t="s">
        <v>476</v>
      </c>
      <c r="C218" s="50" t="s">
        <v>7</v>
      </c>
      <c r="D218" s="87">
        <f>D219</f>
        <v>150</v>
      </c>
      <c r="E218" s="33"/>
      <c r="F218" s="33"/>
      <c r="G218" s="3"/>
    </row>
    <row r="219" spans="1:7" ht="33" customHeight="1">
      <c r="A219" s="27" t="s">
        <v>10</v>
      </c>
      <c r="B219" s="125" t="s">
        <v>476</v>
      </c>
      <c r="C219" s="124">
        <v>300</v>
      </c>
      <c r="D219" s="87">
        <v>150</v>
      </c>
      <c r="E219" s="33"/>
      <c r="F219" s="33"/>
      <c r="G219" s="3"/>
    </row>
    <row r="220" spans="1:7" ht="40.5" customHeight="1">
      <c r="A220" s="27" t="s">
        <v>20</v>
      </c>
      <c r="B220" s="40" t="s">
        <v>255</v>
      </c>
      <c r="C220" s="39" t="s">
        <v>7</v>
      </c>
      <c r="D220" s="87">
        <f>D221</f>
        <v>1181.96</v>
      </c>
      <c r="E220" s="33"/>
      <c r="F220" s="33"/>
      <c r="G220" s="3"/>
    </row>
    <row r="221" spans="1:7" ht="21" customHeight="1">
      <c r="A221" s="27" t="s">
        <v>10</v>
      </c>
      <c r="B221" s="40" t="s">
        <v>255</v>
      </c>
      <c r="C221" s="39">
        <v>300</v>
      </c>
      <c r="D221" s="87">
        <v>1181.96</v>
      </c>
      <c r="E221" s="33"/>
      <c r="F221" s="33"/>
      <c r="G221" s="3"/>
    </row>
    <row r="222" spans="1:7" ht="45.75" customHeight="1">
      <c r="A222" s="48" t="s">
        <v>201</v>
      </c>
      <c r="B222" s="49" t="s">
        <v>256</v>
      </c>
      <c r="C222" s="50" t="s">
        <v>7</v>
      </c>
      <c r="D222" s="86">
        <f>D223</f>
        <v>17959.079999999998</v>
      </c>
      <c r="E222" s="33"/>
      <c r="F222" s="33"/>
      <c r="G222" s="3"/>
    </row>
    <row r="223" spans="1:7" ht="46.5" customHeight="1">
      <c r="A223" s="27" t="s">
        <v>167</v>
      </c>
      <c r="B223" s="40" t="s">
        <v>257</v>
      </c>
      <c r="C223" s="39" t="s">
        <v>7</v>
      </c>
      <c r="D223" s="87">
        <f>D224+D225+D226</f>
        <v>17959.079999999998</v>
      </c>
      <c r="E223" s="33"/>
      <c r="F223" s="33"/>
      <c r="G223" s="3"/>
    </row>
    <row r="224" spans="1:7" ht="60" customHeight="1">
      <c r="A224" s="28" t="s">
        <v>17</v>
      </c>
      <c r="B224" s="40" t="s">
        <v>257</v>
      </c>
      <c r="C224" s="39">
        <v>100</v>
      </c>
      <c r="D224" s="87">
        <v>16601.96</v>
      </c>
      <c r="E224" s="33"/>
      <c r="F224" s="33"/>
      <c r="G224" s="3"/>
    </row>
    <row r="225" spans="1:7" ht="21" customHeight="1">
      <c r="A225" s="27" t="s">
        <v>9</v>
      </c>
      <c r="B225" s="40" t="s">
        <v>257</v>
      </c>
      <c r="C225" s="39">
        <v>200</v>
      </c>
      <c r="D225" s="87">
        <v>1345.12</v>
      </c>
      <c r="E225" s="33"/>
      <c r="F225" s="33"/>
      <c r="G225" s="3"/>
    </row>
    <row r="226" spans="1:7" ht="21" customHeight="1">
      <c r="A226" s="27" t="s">
        <v>11</v>
      </c>
      <c r="B226" s="40" t="s">
        <v>257</v>
      </c>
      <c r="C226" s="39">
        <v>800</v>
      </c>
      <c r="D226" s="87">
        <v>12</v>
      </c>
      <c r="E226" s="33"/>
      <c r="F226" s="33"/>
      <c r="G226" s="3"/>
    </row>
    <row r="227" spans="1:7" ht="21" customHeight="1">
      <c r="A227" s="105" t="s">
        <v>405</v>
      </c>
      <c r="B227" s="75" t="s">
        <v>406</v>
      </c>
      <c r="C227" s="50" t="s">
        <v>7</v>
      </c>
      <c r="D227" s="86"/>
      <c r="E227" s="33"/>
      <c r="F227" s="33"/>
      <c r="G227" s="3"/>
    </row>
    <row r="228" spans="1:7" ht="57" customHeight="1">
      <c r="A228" s="101" t="s">
        <v>402</v>
      </c>
      <c r="B228" s="81" t="s">
        <v>401</v>
      </c>
      <c r="C228" s="81">
        <v>600</v>
      </c>
      <c r="D228" s="87">
        <v>0</v>
      </c>
      <c r="E228" s="33"/>
      <c r="F228" s="33"/>
      <c r="G228" s="3"/>
    </row>
    <row r="229" spans="1:7" ht="57" customHeight="1">
      <c r="A229" s="100" t="s">
        <v>403</v>
      </c>
      <c r="B229" s="81" t="s">
        <v>404</v>
      </c>
      <c r="C229" s="104" t="s">
        <v>7</v>
      </c>
      <c r="D229" s="87"/>
      <c r="E229" s="33"/>
      <c r="F229" s="33"/>
      <c r="G229" s="3"/>
    </row>
    <row r="230" spans="1:7" ht="44.25" customHeight="1">
      <c r="A230" s="100" t="s">
        <v>45</v>
      </c>
      <c r="B230" s="81" t="s">
        <v>404</v>
      </c>
      <c r="C230" s="81">
        <v>600</v>
      </c>
      <c r="D230" s="87">
        <v>0</v>
      </c>
      <c r="E230" s="33"/>
      <c r="F230" s="33"/>
      <c r="G230" s="3"/>
    </row>
    <row r="231" spans="1:7" ht="61.5" customHeight="1">
      <c r="A231" s="53" t="s">
        <v>262</v>
      </c>
      <c r="B231" s="49" t="s">
        <v>75</v>
      </c>
      <c r="C231" s="39" t="s">
        <v>7</v>
      </c>
      <c r="D231" s="95">
        <f>D232+D237+D255+D262+D280+D277</f>
        <v>120543.26999999999</v>
      </c>
      <c r="E231" s="47"/>
      <c r="F231" s="33"/>
      <c r="G231" s="3"/>
    </row>
    <row r="232" spans="1:7" ht="38.25" customHeight="1">
      <c r="A232" s="53" t="s">
        <v>76</v>
      </c>
      <c r="B232" s="49" t="s">
        <v>77</v>
      </c>
      <c r="C232" s="50" t="s">
        <v>7</v>
      </c>
      <c r="D232" s="95">
        <f>D233+D235</f>
        <v>26956.92</v>
      </c>
      <c r="E232" s="47"/>
      <c r="F232" s="33"/>
      <c r="G232" s="3"/>
    </row>
    <row r="233" spans="1:7" ht="44.25" customHeight="1">
      <c r="A233" s="43" t="s">
        <v>69</v>
      </c>
      <c r="B233" s="40" t="s">
        <v>78</v>
      </c>
      <c r="C233" s="39" t="s">
        <v>7</v>
      </c>
      <c r="D233" s="96">
        <f>D234</f>
        <v>26450.799999999999</v>
      </c>
      <c r="E233" s="47"/>
      <c r="F233" s="33"/>
      <c r="G233" s="3"/>
    </row>
    <row r="234" spans="1:7" ht="39.75" customHeight="1">
      <c r="A234" s="43" t="s">
        <v>27</v>
      </c>
      <c r="B234" s="40" t="s">
        <v>78</v>
      </c>
      <c r="C234" s="39">
        <v>600</v>
      </c>
      <c r="D234" s="96">
        <v>26450.799999999999</v>
      </c>
      <c r="E234" s="47"/>
      <c r="F234" s="33"/>
      <c r="G234" s="3"/>
    </row>
    <row r="235" spans="1:7" ht="81" customHeight="1">
      <c r="A235" s="27" t="s">
        <v>28</v>
      </c>
      <c r="B235" s="40" t="s">
        <v>148</v>
      </c>
      <c r="C235" s="39" t="s">
        <v>7</v>
      </c>
      <c r="D235" s="96">
        <f>D236</f>
        <v>506.12</v>
      </c>
      <c r="E235" s="47"/>
      <c r="F235" s="33"/>
      <c r="G235" s="3"/>
    </row>
    <row r="236" spans="1:7" ht="38.25" customHeight="1">
      <c r="A236" s="43" t="s">
        <v>27</v>
      </c>
      <c r="B236" s="40" t="s">
        <v>148</v>
      </c>
      <c r="C236" s="39">
        <v>600</v>
      </c>
      <c r="D236" s="96">
        <v>506.12</v>
      </c>
      <c r="E236" s="47"/>
      <c r="F236" s="33"/>
      <c r="G236" s="3"/>
    </row>
    <row r="237" spans="1:7" ht="42" customHeight="1">
      <c r="A237" s="53" t="s">
        <v>263</v>
      </c>
      <c r="B237" s="49" t="s">
        <v>149</v>
      </c>
      <c r="C237" s="39" t="s">
        <v>7</v>
      </c>
      <c r="D237" s="95">
        <f>D238+D245+D247+D253+D240+D243+D249+D251</f>
        <v>16802.989999999998</v>
      </c>
      <c r="E237" s="47"/>
      <c r="F237" s="33"/>
      <c r="G237" s="3"/>
    </row>
    <row r="238" spans="1:7" ht="35.25" customHeight="1">
      <c r="A238" s="43" t="s">
        <v>112</v>
      </c>
      <c r="B238" s="40" t="s">
        <v>150</v>
      </c>
      <c r="C238" s="39" t="s">
        <v>7</v>
      </c>
      <c r="D238" s="96">
        <f>D239</f>
        <v>16070.25</v>
      </c>
      <c r="E238" s="47"/>
      <c r="F238" s="33"/>
      <c r="G238" s="3"/>
    </row>
    <row r="239" spans="1:7" ht="42" customHeight="1">
      <c r="A239" s="43" t="s">
        <v>27</v>
      </c>
      <c r="B239" s="40" t="s">
        <v>150</v>
      </c>
      <c r="C239" s="39">
        <v>600</v>
      </c>
      <c r="D239" s="96">
        <v>16070.25</v>
      </c>
      <c r="E239" s="47"/>
      <c r="F239" s="33"/>
      <c r="G239" s="3"/>
    </row>
    <row r="240" spans="1:7" ht="18.75">
      <c r="A240" s="5" t="s">
        <v>397</v>
      </c>
      <c r="B240" s="40" t="s">
        <v>400</v>
      </c>
      <c r="C240" s="39" t="s">
        <v>7</v>
      </c>
      <c r="D240" s="94">
        <f>D241</f>
        <v>0</v>
      </c>
      <c r="E240" s="47"/>
      <c r="F240" s="33"/>
      <c r="G240" s="3"/>
    </row>
    <row r="241" spans="1:7" ht="42" customHeight="1">
      <c r="A241" s="27" t="s">
        <v>217</v>
      </c>
      <c r="B241" s="40" t="s">
        <v>400</v>
      </c>
      <c r="C241" s="39">
        <v>400</v>
      </c>
      <c r="D241" s="96">
        <v>0</v>
      </c>
      <c r="E241" s="47"/>
      <c r="F241" s="33"/>
      <c r="G241" s="3"/>
    </row>
    <row r="242" spans="1:7" ht="24" customHeight="1">
      <c r="A242" s="78" t="s">
        <v>500</v>
      </c>
      <c r="B242" s="125" t="s">
        <v>501</v>
      </c>
      <c r="C242" s="124" t="s">
        <v>7</v>
      </c>
      <c r="D242" s="96">
        <f>D243+D245</f>
        <v>436.6</v>
      </c>
      <c r="E242" s="47"/>
      <c r="F242" s="33"/>
      <c r="G242" s="3"/>
    </row>
    <row r="243" spans="1:7" ht="62.25" customHeight="1">
      <c r="A243" s="100" t="s">
        <v>407</v>
      </c>
      <c r="B243" s="125" t="s">
        <v>498</v>
      </c>
      <c r="C243" s="104" t="s">
        <v>7</v>
      </c>
      <c r="D243" s="96">
        <f>D244</f>
        <v>55.53</v>
      </c>
      <c r="E243" s="47"/>
      <c r="F243" s="33"/>
      <c r="G243" s="3"/>
    </row>
    <row r="244" spans="1:7" ht="42" customHeight="1">
      <c r="A244" s="43" t="s">
        <v>27</v>
      </c>
      <c r="B244" s="125" t="s">
        <v>498</v>
      </c>
      <c r="C244" s="104">
        <v>600</v>
      </c>
      <c r="D244" s="96">
        <v>55.53</v>
      </c>
      <c r="E244" s="47"/>
      <c r="F244" s="33"/>
      <c r="G244" s="3"/>
    </row>
    <row r="245" spans="1:7" ht="38.25" customHeight="1">
      <c r="A245" s="43" t="s">
        <v>187</v>
      </c>
      <c r="B245" s="125" t="s">
        <v>499</v>
      </c>
      <c r="C245" s="39" t="s">
        <v>7</v>
      </c>
      <c r="D245" s="96">
        <f>D246</f>
        <v>381.07</v>
      </c>
      <c r="E245" s="47"/>
      <c r="F245" s="33"/>
      <c r="G245" s="3"/>
    </row>
    <row r="246" spans="1:7" ht="38.25" customHeight="1">
      <c r="A246" s="43" t="s">
        <v>27</v>
      </c>
      <c r="B246" s="125" t="s">
        <v>499</v>
      </c>
      <c r="C246" s="39">
        <v>600</v>
      </c>
      <c r="D246" s="96">
        <v>381.07</v>
      </c>
      <c r="E246" s="47"/>
      <c r="F246" s="33"/>
      <c r="G246" s="3"/>
    </row>
    <row r="247" spans="1:7" ht="38.25" customHeight="1">
      <c r="A247" s="43" t="s">
        <v>188</v>
      </c>
      <c r="B247" s="40" t="s">
        <v>168</v>
      </c>
      <c r="C247" s="39" t="s">
        <v>7</v>
      </c>
      <c r="D247" s="94">
        <f>D248</f>
        <v>0</v>
      </c>
      <c r="E247" s="47"/>
      <c r="F247" s="33"/>
      <c r="G247" s="3"/>
    </row>
    <row r="248" spans="1:7" ht="38.25" customHeight="1">
      <c r="A248" s="43" t="s">
        <v>27</v>
      </c>
      <c r="B248" s="40" t="s">
        <v>168</v>
      </c>
      <c r="C248" s="39">
        <v>600</v>
      </c>
      <c r="D248" s="94">
        <v>0</v>
      </c>
      <c r="E248" s="47"/>
      <c r="F248" s="33"/>
      <c r="G248" s="3"/>
    </row>
    <row r="249" spans="1:7" ht="38.25" customHeight="1">
      <c r="A249" s="100" t="s">
        <v>424</v>
      </c>
      <c r="B249" s="119" t="s">
        <v>425</v>
      </c>
      <c r="C249" s="118" t="s">
        <v>7</v>
      </c>
      <c r="D249" s="96">
        <f>D250</f>
        <v>0</v>
      </c>
      <c r="E249" s="47"/>
      <c r="F249" s="33"/>
      <c r="G249" s="3"/>
    </row>
    <row r="250" spans="1:7" ht="38.25" customHeight="1">
      <c r="A250" s="100" t="s">
        <v>45</v>
      </c>
      <c r="B250" s="119" t="s">
        <v>425</v>
      </c>
      <c r="C250" s="118">
        <v>600</v>
      </c>
      <c r="D250" s="96">
        <v>0</v>
      </c>
      <c r="E250" s="47"/>
      <c r="F250" s="33"/>
      <c r="G250" s="3"/>
    </row>
    <row r="251" spans="1:7" ht="38.25" customHeight="1">
      <c r="A251" s="100" t="s">
        <v>426</v>
      </c>
      <c r="B251" s="119" t="s">
        <v>427</v>
      </c>
      <c r="C251" s="118" t="s">
        <v>7</v>
      </c>
      <c r="D251" s="96">
        <f>D252</f>
        <v>0</v>
      </c>
      <c r="E251" s="47"/>
      <c r="F251" s="33"/>
      <c r="G251" s="3"/>
    </row>
    <row r="252" spans="1:7" ht="38.25" customHeight="1">
      <c r="A252" s="100" t="s">
        <v>45</v>
      </c>
      <c r="B252" s="119" t="s">
        <v>427</v>
      </c>
      <c r="C252" s="118">
        <v>600</v>
      </c>
      <c r="D252" s="96">
        <v>0</v>
      </c>
      <c r="E252" s="47"/>
      <c r="F252" s="33"/>
      <c r="G252" s="3"/>
    </row>
    <row r="253" spans="1:7" ht="38.25" customHeight="1">
      <c r="A253" s="43" t="s">
        <v>44</v>
      </c>
      <c r="B253" s="40" t="s">
        <v>151</v>
      </c>
      <c r="C253" s="39" t="s">
        <v>7</v>
      </c>
      <c r="D253" s="96">
        <f>D254</f>
        <v>296.14</v>
      </c>
      <c r="E253" s="47"/>
      <c r="F253" s="33"/>
      <c r="G253" s="3"/>
    </row>
    <row r="254" spans="1:7" ht="38.25" customHeight="1">
      <c r="A254" s="43" t="s">
        <v>27</v>
      </c>
      <c r="B254" s="40" t="s">
        <v>151</v>
      </c>
      <c r="C254" s="39">
        <v>600</v>
      </c>
      <c r="D254" s="96">
        <v>296.14</v>
      </c>
      <c r="E254" s="47"/>
      <c r="F254" s="33"/>
      <c r="G254" s="3"/>
    </row>
    <row r="255" spans="1:7" ht="38.25" customHeight="1">
      <c r="A255" s="53" t="s">
        <v>264</v>
      </c>
      <c r="B255" s="49" t="s">
        <v>79</v>
      </c>
      <c r="C255" s="39" t="s">
        <v>7</v>
      </c>
      <c r="D255" s="93">
        <f>D256+D258+D260</f>
        <v>0</v>
      </c>
      <c r="E255" s="47"/>
      <c r="F255" s="33"/>
      <c r="G255" s="3"/>
    </row>
    <row r="256" spans="1:7" ht="25.5" customHeight="1">
      <c r="A256" s="5" t="s">
        <v>29</v>
      </c>
      <c r="B256" s="40" t="s">
        <v>152</v>
      </c>
      <c r="C256" s="39" t="s">
        <v>7</v>
      </c>
      <c r="D256" s="94">
        <f>D257</f>
        <v>0</v>
      </c>
      <c r="E256" s="47"/>
      <c r="F256" s="33"/>
      <c r="G256" s="3"/>
    </row>
    <row r="257" spans="1:7" ht="25.5" customHeight="1">
      <c r="A257" s="5" t="s">
        <v>9</v>
      </c>
      <c r="B257" s="40" t="s">
        <v>152</v>
      </c>
      <c r="C257" s="39">
        <v>200</v>
      </c>
      <c r="D257" s="94">
        <v>0</v>
      </c>
      <c r="E257" s="47"/>
      <c r="F257" s="33"/>
      <c r="G257" s="3"/>
    </row>
    <row r="258" spans="1:7" ht="45.75" customHeight="1">
      <c r="A258" s="5" t="s">
        <v>416</v>
      </c>
      <c r="B258" s="107" t="s">
        <v>409</v>
      </c>
      <c r="C258" s="106" t="s">
        <v>7</v>
      </c>
      <c r="D258" s="94">
        <f>D259</f>
        <v>0</v>
      </c>
      <c r="E258" s="47"/>
      <c r="F258" s="33"/>
      <c r="G258" s="3"/>
    </row>
    <row r="259" spans="1:7" ht="68.25" customHeight="1">
      <c r="A259" s="5" t="s">
        <v>8</v>
      </c>
      <c r="B259" s="107" t="s">
        <v>409</v>
      </c>
      <c r="C259" s="106">
        <v>100</v>
      </c>
      <c r="D259" s="94">
        <v>0</v>
      </c>
      <c r="E259" s="47"/>
      <c r="F259" s="33"/>
      <c r="G259" s="3"/>
    </row>
    <row r="260" spans="1:7" ht="40.5" customHeight="1">
      <c r="A260" s="5" t="s">
        <v>415</v>
      </c>
      <c r="B260" s="107" t="s">
        <v>411</v>
      </c>
      <c r="C260" s="106" t="s">
        <v>7</v>
      </c>
      <c r="D260" s="94">
        <f>D261</f>
        <v>0</v>
      </c>
      <c r="E260" s="47"/>
      <c r="F260" s="33"/>
      <c r="G260" s="3"/>
    </row>
    <row r="261" spans="1:7" ht="62.25" customHeight="1">
      <c r="A261" s="5" t="s">
        <v>8</v>
      </c>
      <c r="B261" s="107" t="s">
        <v>411</v>
      </c>
      <c r="C261" s="106">
        <v>100</v>
      </c>
      <c r="D261" s="96">
        <v>0</v>
      </c>
      <c r="E261" s="47"/>
      <c r="F261" s="33"/>
      <c r="G261" s="3"/>
    </row>
    <row r="262" spans="1:7" ht="37.5" customHeight="1">
      <c r="A262" s="53" t="s">
        <v>265</v>
      </c>
      <c r="B262" s="49" t="s">
        <v>266</v>
      </c>
      <c r="C262" s="50" t="s">
        <v>7</v>
      </c>
      <c r="D262" s="93">
        <f>D263+D271+D273+D267+D269</f>
        <v>73640.27</v>
      </c>
      <c r="E262" s="47"/>
      <c r="F262" s="33"/>
      <c r="G262" s="3"/>
    </row>
    <row r="263" spans="1:7" ht="36.75" customHeight="1">
      <c r="A263" s="43" t="s">
        <v>112</v>
      </c>
      <c r="B263" s="40" t="s">
        <v>267</v>
      </c>
      <c r="C263" s="50" t="s">
        <v>7</v>
      </c>
      <c r="D263" s="94">
        <f>D264+D265+D266</f>
        <v>70759.600000000006</v>
      </c>
      <c r="E263" s="47"/>
      <c r="F263" s="33"/>
      <c r="G263" s="3"/>
    </row>
    <row r="264" spans="1:7" ht="65.25" customHeight="1">
      <c r="A264" s="5" t="s">
        <v>8</v>
      </c>
      <c r="B264" s="40" t="s">
        <v>267</v>
      </c>
      <c r="C264" s="39">
        <v>100</v>
      </c>
      <c r="D264" s="96">
        <v>59512.92</v>
      </c>
      <c r="E264" s="47"/>
      <c r="F264" s="33"/>
      <c r="G264" s="3"/>
    </row>
    <row r="265" spans="1:7" ht="25.5" customHeight="1">
      <c r="A265" s="5" t="s">
        <v>9</v>
      </c>
      <c r="B265" s="40" t="s">
        <v>267</v>
      </c>
      <c r="C265" s="39">
        <v>200</v>
      </c>
      <c r="D265" s="94">
        <v>10689.49</v>
      </c>
      <c r="E265" s="47"/>
      <c r="F265" s="33"/>
      <c r="G265" s="3"/>
    </row>
    <row r="266" spans="1:7" ht="25.5" customHeight="1">
      <c r="A266" s="5" t="s">
        <v>11</v>
      </c>
      <c r="B266" s="40" t="s">
        <v>267</v>
      </c>
      <c r="C266" s="39">
        <v>800</v>
      </c>
      <c r="D266" s="94">
        <v>557.19000000000005</v>
      </c>
      <c r="E266" s="47"/>
      <c r="F266" s="33"/>
      <c r="G266" s="3"/>
    </row>
    <row r="267" spans="1:7" ht="37.5">
      <c r="A267" s="100" t="s">
        <v>424</v>
      </c>
      <c r="B267" s="119" t="s">
        <v>410</v>
      </c>
      <c r="C267" s="118" t="s">
        <v>7</v>
      </c>
      <c r="D267" s="96">
        <f>D268</f>
        <v>0</v>
      </c>
      <c r="E267" s="47"/>
      <c r="F267" s="33"/>
      <c r="G267" s="3"/>
    </row>
    <row r="268" spans="1:7" ht="56.25">
      <c r="A268" s="5" t="s">
        <v>8</v>
      </c>
      <c r="B268" s="119" t="s">
        <v>410</v>
      </c>
      <c r="C268" s="118">
        <v>100</v>
      </c>
      <c r="D268" s="96">
        <v>0</v>
      </c>
      <c r="E268" s="47"/>
      <c r="F268" s="33"/>
      <c r="G268" s="3"/>
    </row>
    <row r="269" spans="1:7" ht="37.5">
      <c r="A269" s="100" t="s">
        <v>426</v>
      </c>
      <c r="B269" s="119" t="s">
        <v>412</v>
      </c>
      <c r="C269" s="118" t="s">
        <v>7</v>
      </c>
      <c r="D269" s="96">
        <f>D270</f>
        <v>0</v>
      </c>
      <c r="E269" s="47"/>
      <c r="F269" s="33"/>
      <c r="G269" s="3"/>
    </row>
    <row r="270" spans="1:7" ht="56.25">
      <c r="A270" s="5" t="s">
        <v>8</v>
      </c>
      <c r="B270" s="119" t="s">
        <v>412</v>
      </c>
      <c r="C270" s="118">
        <v>100</v>
      </c>
      <c r="D270" s="96">
        <v>0</v>
      </c>
      <c r="E270" s="47"/>
      <c r="F270" s="33"/>
      <c r="G270" s="3"/>
    </row>
    <row r="271" spans="1:7" ht="41.25" customHeight="1">
      <c r="A271" s="5" t="s">
        <v>44</v>
      </c>
      <c r="B271" s="40" t="s">
        <v>268</v>
      </c>
      <c r="C271" s="50" t="s">
        <v>7</v>
      </c>
      <c r="D271" s="94">
        <f>D272</f>
        <v>842.19</v>
      </c>
      <c r="E271" s="47"/>
      <c r="F271" s="33"/>
      <c r="G271" s="3"/>
    </row>
    <row r="272" spans="1:7" ht="62.25" customHeight="1">
      <c r="A272" s="5" t="s">
        <v>8</v>
      </c>
      <c r="B272" s="40" t="s">
        <v>268</v>
      </c>
      <c r="C272" s="39">
        <v>100</v>
      </c>
      <c r="D272" s="96">
        <v>842.19</v>
      </c>
      <c r="E272" s="47"/>
      <c r="F272" s="33"/>
      <c r="G272" s="3"/>
    </row>
    <row r="273" spans="1:7" ht="29.25" customHeight="1">
      <c r="A273" s="5" t="s">
        <v>29</v>
      </c>
      <c r="B273" s="40" t="s">
        <v>269</v>
      </c>
      <c r="C273" s="50" t="s">
        <v>7</v>
      </c>
      <c r="D273" s="94">
        <f>D275+D276+D274</f>
        <v>2038.48</v>
      </c>
      <c r="E273" s="47"/>
      <c r="F273" s="33"/>
      <c r="G273" s="3"/>
    </row>
    <row r="274" spans="1:7" ht="59.25" customHeight="1">
      <c r="A274" s="5" t="s">
        <v>8</v>
      </c>
      <c r="B274" s="125" t="s">
        <v>269</v>
      </c>
      <c r="C274" s="124">
        <v>100</v>
      </c>
      <c r="D274" s="94">
        <v>5.5</v>
      </c>
      <c r="E274" s="47"/>
      <c r="F274" s="33"/>
      <c r="G274" s="3"/>
    </row>
    <row r="275" spans="1:7" ht="25.5" customHeight="1">
      <c r="A275" s="5" t="s">
        <v>9</v>
      </c>
      <c r="B275" s="40" t="s">
        <v>269</v>
      </c>
      <c r="C275" s="39">
        <v>200</v>
      </c>
      <c r="D275" s="94">
        <v>1982.98</v>
      </c>
      <c r="E275" s="47"/>
      <c r="F275" s="33"/>
      <c r="G275" s="3"/>
    </row>
    <row r="276" spans="1:7" ht="25.5" customHeight="1">
      <c r="A276" s="27" t="s">
        <v>10</v>
      </c>
      <c r="B276" s="109" t="s">
        <v>269</v>
      </c>
      <c r="C276" s="108">
        <v>300</v>
      </c>
      <c r="D276" s="94">
        <v>50</v>
      </c>
      <c r="E276" s="47"/>
      <c r="F276" s="33"/>
      <c r="G276" s="3"/>
    </row>
    <row r="277" spans="1:7" ht="25.5" customHeight="1">
      <c r="A277" s="48" t="s">
        <v>442</v>
      </c>
      <c r="B277" s="49" t="s">
        <v>444</v>
      </c>
      <c r="C277" s="50" t="s">
        <v>7</v>
      </c>
      <c r="D277" s="93">
        <f>D278</f>
        <v>2392.73</v>
      </c>
      <c r="E277" s="47"/>
      <c r="F277" s="33"/>
      <c r="G277" s="3"/>
    </row>
    <row r="278" spans="1:7" ht="42.75" customHeight="1">
      <c r="A278" s="27" t="s">
        <v>443</v>
      </c>
      <c r="B278" s="125" t="s">
        <v>444</v>
      </c>
      <c r="C278" s="50" t="s">
        <v>7</v>
      </c>
      <c r="D278" s="94">
        <f>D279</f>
        <v>2392.73</v>
      </c>
      <c r="E278" s="47"/>
      <c r="F278" s="33"/>
      <c r="G278" s="3"/>
    </row>
    <row r="279" spans="1:7" ht="27.75" customHeight="1">
      <c r="A279" s="5" t="s">
        <v>9</v>
      </c>
      <c r="B279" s="125" t="s">
        <v>444</v>
      </c>
      <c r="C279" s="124">
        <v>200</v>
      </c>
      <c r="D279" s="94">
        <v>2392.73</v>
      </c>
      <c r="E279" s="47"/>
      <c r="F279" s="33"/>
      <c r="G279" s="3"/>
    </row>
    <row r="280" spans="1:7" ht="42.75" customHeight="1">
      <c r="A280" s="52" t="s">
        <v>441</v>
      </c>
      <c r="B280" s="80" t="s">
        <v>381</v>
      </c>
      <c r="C280" s="50" t="s">
        <v>7</v>
      </c>
      <c r="D280" s="95">
        <f>D281+D283</f>
        <v>750.36</v>
      </c>
      <c r="E280" s="47"/>
      <c r="F280" s="33"/>
      <c r="G280" s="3"/>
    </row>
    <row r="281" spans="1:7" ht="44.25" customHeight="1">
      <c r="A281" s="5" t="s">
        <v>270</v>
      </c>
      <c r="B281" s="40" t="s">
        <v>382</v>
      </c>
      <c r="C281" s="50" t="s">
        <v>7</v>
      </c>
      <c r="D281" s="96">
        <f>D282</f>
        <v>664.26</v>
      </c>
      <c r="E281" s="47"/>
      <c r="F281" s="33"/>
      <c r="G281" s="3"/>
    </row>
    <row r="282" spans="1:7" ht="36.75" customHeight="1">
      <c r="A282" s="5" t="s">
        <v>9</v>
      </c>
      <c r="B282" s="40" t="s">
        <v>382</v>
      </c>
      <c r="C282" s="39">
        <v>200</v>
      </c>
      <c r="D282" s="96">
        <v>664.26</v>
      </c>
      <c r="E282" s="47"/>
      <c r="F282" s="33"/>
      <c r="G282" s="3"/>
    </row>
    <row r="283" spans="1:7" ht="36.75" customHeight="1">
      <c r="A283" s="27" t="s">
        <v>388</v>
      </c>
      <c r="B283" s="81" t="s">
        <v>383</v>
      </c>
      <c r="C283" s="50" t="s">
        <v>7</v>
      </c>
      <c r="D283" s="96">
        <f>D284</f>
        <v>86.1</v>
      </c>
      <c r="E283" s="47"/>
      <c r="F283" s="33"/>
      <c r="G283" s="3"/>
    </row>
    <row r="284" spans="1:7" ht="36.75" customHeight="1">
      <c r="A284" s="5" t="s">
        <v>9</v>
      </c>
      <c r="B284" s="40" t="s">
        <v>383</v>
      </c>
      <c r="C284" s="39">
        <v>200</v>
      </c>
      <c r="D284" s="96">
        <v>86.1</v>
      </c>
      <c r="E284" s="47"/>
      <c r="F284" s="33"/>
      <c r="G284" s="3"/>
    </row>
    <row r="285" spans="1:7" ht="77.25" customHeight="1">
      <c r="A285" s="53" t="s">
        <v>258</v>
      </c>
      <c r="B285" s="49" t="s">
        <v>259</v>
      </c>
      <c r="C285" s="50" t="s">
        <v>7</v>
      </c>
      <c r="D285" s="90">
        <f>D286+D289</f>
        <v>1355.3</v>
      </c>
      <c r="E285" s="47"/>
      <c r="F285" s="33"/>
      <c r="G285" s="3"/>
    </row>
    <row r="286" spans="1:7" ht="36.75" customHeight="1">
      <c r="A286" s="112" t="s">
        <v>445</v>
      </c>
      <c r="B286" s="49" t="s">
        <v>260</v>
      </c>
      <c r="C286" s="39" t="s">
        <v>7</v>
      </c>
      <c r="D286" s="93">
        <f>D287</f>
        <v>60</v>
      </c>
      <c r="E286" s="47"/>
      <c r="F286" s="33"/>
      <c r="G286" s="3"/>
    </row>
    <row r="287" spans="1:7" ht="25.5" customHeight="1">
      <c r="A287" s="45" t="s">
        <v>372</v>
      </c>
      <c r="B287" s="40" t="s">
        <v>261</v>
      </c>
      <c r="C287" s="39" t="s">
        <v>7</v>
      </c>
      <c r="D287" s="94">
        <f>D288</f>
        <v>60</v>
      </c>
      <c r="E287" s="47"/>
      <c r="F287" s="33"/>
      <c r="G287" s="3"/>
    </row>
    <row r="288" spans="1:7" ht="25.5" customHeight="1">
      <c r="A288" s="43" t="s">
        <v>9</v>
      </c>
      <c r="B288" s="40" t="s">
        <v>261</v>
      </c>
      <c r="C288" s="46">
        <v>200</v>
      </c>
      <c r="D288" s="94">
        <v>60</v>
      </c>
      <c r="E288" s="47"/>
      <c r="F288" s="33"/>
      <c r="G288" s="3"/>
    </row>
    <row r="289" spans="1:7" ht="39" customHeight="1">
      <c r="A289" s="112" t="s">
        <v>446</v>
      </c>
      <c r="B289" s="49" t="s">
        <v>423</v>
      </c>
      <c r="C289" s="118" t="s">
        <v>7</v>
      </c>
      <c r="D289" s="93">
        <f>D290+D292</f>
        <v>1295.3</v>
      </c>
      <c r="E289" s="47"/>
      <c r="F289" s="33"/>
      <c r="G289" s="3"/>
    </row>
    <row r="290" spans="1:7" ht="18.75">
      <c r="A290" s="78" t="s">
        <v>15</v>
      </c>
      <c r="B290" s="125" t="s">
        <v>447</v>
      </c>
      <c r="C290" s="118" t="s">
        <v>7</v>
      </c>
      <c r="D290" s="94">
        <f>D291</f>
        <v>49.86</v>
      </c>
      <c r="E290" s="47"/>
      <c r="F290" s="33"/>
      <c r="G290" s="3"/>
    </row>
    <row r="291" spans="1:7" ht="58.5" customHeight="1">
      <c r="A291" s="5" t="s">
        <v>8</v>
      </c>
      <c r="B291" s="125" t="s">
        <v>447</v>
      </c>
      <c r="C291" s="46">
        <v>100</v>
      </c>
      <c r="D291" s="94">
        <v>49.86</v>
      </c>
      <c r="E291" s="47"/>
      <c r="F291" s="33"/>
      <c r="G291" s="3"/>
    </row>
    <row r="292" spans="1:7" ht="37.5">
      <c r="A292" s="78" t="s">
        <v>16</v>
      </c>
      <c r="B292" s="125" t="s">
        <v>448</v>
      </c>
      <c r="C292" s="118" t="s">
        <v>7</v>
      </c>
      <c r="D292" s="94">
        <f>D293</f>
        <v>1245.44</v>
      </c>
      <c r="E292" s="47"/>
      <c r="F292" s="33"/>
      <c r="G292" s="3"/>
    </row>
    <row r="293" spans="1:7" ht="60" customHeight="1">
      <c r="A293" s="5" t="s">
        <v>8</v>
      </c>
      <c r="B293" s="125" t="s">
        <v>448</v>
      </c>
      <c r="C293" s="46">
        <v>100</v>
      </c>
      <c r="D293" s="94">
        <v>1245.44</v>
      </c>
      <c r="E293" s="47"/>
      <c r="F293" s="33"/>
      <c r="G293" s="3"/>
    </row>
    <row r="294" spans="1:7" ht="79.5" customHeight="1">
      <c r="A294" s="52" t="s">
        <v>271</v>
      </c>
      <c r="B294" s="49" t="s">
        <v>141</v>
      </c>
      <c r="C294" s="39" t="s">
        <v>7</v>
      </c>
      <c r="D294" s="93">
        <f>D295+D305+D310</f>
        <v>114546.56</v>
      </c>
      <c r="E294" s="47"/>
      <c r="F294" s="33"/>
      <c r="G294" s="3"/>
    </row>
    <row r="295" spans="1:7" ht="55.5" customHeight="1">
      <c r="A295" s="112" t="s">
        <v>449</v>
      </c>
      <c r="B295" s="49" t="s">
        <v>142</v>
      </c>
      <c r="C295" s="50" t="s">
        <v>7</v>
      </c>
      <c r="D295" s="93">
        <f>D296+D300</f>
        <v>31173.23</v>
      </c>
      <c r="E295" s="47"/>
      <c r="F295" s="33"/>
      <c r="G295" s="3"/>
    </row>
    <row r="296" spans="1:7" ht="45" customHeight="1">
      <c r="A296" s="5" t="s">
        <v>69</v>
      </c>
      <c r="B296" s="40" t="s">
        <v>272</v>
      </c>
      <c r="C296" s="39" t="s">
        <v>7</v>
      </c>
      <c r="D296" s="94">
        <f>D297+D298+D299</f>
        <v>29031.53</v>
      </c>
      <c r="E296" s="47"/>
      <c r="F296" s="33"/>
      <c r="G296" s="3"/>
    </row>
    <row r="297" spans="1:7" ht="69" customHeight="1">
      <c r="A297" s="5" t="s">
        <v>8</v>
      </c>
      <c r="B297" s="40" t="s">
        <v>272</v>
      </c>
      <c r="C297" s="39">
        <v>100</v>
      </c>
      <c r="D297" s="96">
        <v>13672.93</v>
      </c>
      <c r="E297" s="47"/>
      <c r="F297" s="33"/>
      <c r="G297" s="3"/>
    </row>
    <row r="298" spans="1:7" ht="22.5" customHeight="1">
      <c r="A298" s="43" t="s">
        <v>9</v>
      </c>
      <c r="B298" s="40" t="s">
        <v>272</v>
      </c>
      <c r="C298" s="39">
        <v>200</v>
      </c>
      <c r="D298" s="94">
        <v>8384.7999999999993</v>
      </c>
      <c r="E298" s="47"/>
      <c r="F298" s="33"/>
      <c r="G298" s="3"/>
    </row>
    <row r="299" spans="1:7" ht="27.75" customHeight="1">
      <c r="A299" s="5" t="s">
        <v>11</v>
      </c>
      <c r="B299" s="40" t="s">
        <v>272</v>
      </c>
      <c r="C299" s="39">
        <v>800</v>
      </c>
      <c r="D299" s="94">
        <v>6973.8</v>
      </c>
      <c r="E299" s="47"/>
      <c r="F299" s="33"/>
      <c r="G299" s="3"/>
    </row>
    <row r="300" spans="1:7" ht="27" customHeight="1">
      <c r="A300" s="5" t="s">
        <v>450</v>
      </c>
      <c r="B300" s="40" t="s">
        <v>142</v>
      </c>
      <c r="C300" s="39" t="s">
        <v>7</v>
      </c>
      <c r="D300" s="94">
        <f>D301</f>
        <v>2141.6999999999998</v>
      </c>
      <c r="E300" s="47"/>
      <c r="F300" s="33"/>
      <c r="G300" s="3"/>
    </row>
    <row r="301" spans="1:7" ht="39.75" customHeight="1">
      <c r="A301" s="52" t="s">
        <v>453</v>
      </c>
      <c r="B301" s="49" t="s">
        <v>451</v>
      </c>
      <c r="C301" s="50" t="s">
        <v>7</v>
      </c>
      <c r="D301" s="93">
        <f>D303+D304+D302</f>
        <v>2141.6999999999998</v>
      </c>
      <c r="E301" s="47"/>
      <c r="F301" s="33"/>
      <c r="G301" s="3"/>
    </row>
    <row r="302" spans="1:7" ht="57.75" customHeight="1">
      <c r="A302" s="5" t="s">
        <v>8</v>
      </c>
      <c r="B302" s="125" t="s">
        <v>452</v>
      </c>
      <c r="C302" s="39">
        <v>100</v>
      </c>
      <c r="D302" s="96">
        <v>1720.7</v>
      </c>
      <c r="E302" s="47"/>
      <c r="F302" s="33"/>
      <c r="G302" s="3"/>
    </row>
    <row r="303" spans="1:7" ht="23.25" customHeight="1">
      <c r="A303" s="43" t="s">
        <v>9</v>
      </c>
      <c r="B303" s="125" t="s">
        <v>452</v>
      </c>
      <c r="C303" s="39">
        <v>200</v>
      </c>
      <c r="D303" s="94">
        <v>340</v>
      </c>
      <c r="E303" s="47"/>
      <c r="F303" s="33"/>
      <c r="G303" s="3"/>
    </row>
    <row r="304" spans="1:7" ht="23.25" customHeight="1">
      <c r="A304" s="43" t="s">
        <v>11</v>
      </c>
      <c r="B304" s="125" t="s">
        <v>452</v>
      </c>
      <c r="C304" s="39">
        <v>800</v>
      </c>
      <c r="D304" s="94">
        <v>81</v>
      </c>
      <c r="E304" s="47"/>
      <c r="F304" s="33"/>
      <c r="G304" s="3"/>
    </row>
    <row r="305" spans="1:7" ht="29.25" customHeight="1">
      <c r="A305" s="82" t="s">
        <v>455</v>
      </c>
      <c r="B305" s="49" t="s">
        <v>408</v>
      </c>
      <c r="C305" s="50" t="s">
        <v>7</v>
      </c>
      <c r="D305" s="93">
        <f>D308+D306</f>
        <v>83333.33</v>
      </c>
      <c r="E305" s="47"/>
      <c r="F305" s="33"/>
      <c r="G305" s="3"/>
    </row>
    <row r="306" spans="1:7" ht="37.5">
      <c r="A306" s="78" t="s">
        <v>497</v>
      </c>
      <c r="B306" s="125" t="s">
        <v>496</v>
      </c>
      <c r="C306" s="50" t="s">
        <v>7</v>
      </c>
      <c r="D306" s="93">
        <f>D307</f>
        <v>75000</v>
      </c>
      <c r="E306" s="47"/>
      <c r="F306" s="33"/>
      <c r="G306" s="3"/>
    </row>
    <row r="307" spans="1:7" ht="37.5">
      <c r="A307" s="115" t="s">
        <v>454</v>
      </c>
      <c r="B307" s="125" t="s">
        <v>496</v>
      </c>
      <c r="C307" s="124">
        <v>400</v>
      </c>
      <c r="D307" s="94">
        <v>75000</v>
      </c>
      <c r="E307" s="47"/>
      <c r="F307" s="33"/>
      <c r="G307" s="3"/>
    </row>
    <row r="308" spans="1:7" ht="45" customHeight="1">
      <c r="A308" s="78" t="s">
        <v>487</v>
      </c>
      <c r="B308" s="125" t="s">
        <v>456</v>
      </c>
      <c r="C308" s="50" t="s">
        <v>7</v>
      </c>
      <c r="D308" s="94">
        <f>D309</f>
        <v>8333.33</v>
      </c>
      <c r="E308" s="47"/>
      <c r="F308" s="33"/>
      <c r="G308" s="3"/>
    </row>
    <row r="309" spans="1:7" ht="36" customHeight="1">
      <c r="A309" s="115" t="s">
        <v>454</v>
      </c>
      <c r="B309" s="125" t="s">
        <v>456</v>
      </c>
      <c r="C309" s="124">
        <v>400</v>
      </c>
      <c r="D309" s="94">
        <v>8333.33</v>
      </c>
      <c r="E309" s="47"/>
      <c r="F309" s="33"/>
      <c r="G309" s="3"/>
    </row>
    <row r="310" spans="1:7" ht="39" customHeight="1">
      <c r="A310" s="127" t="s">
        <v>414</v>
      </c>
      <c r="B310" s="49" t="s">
        <v>343</v>
      </c>
      <c r="C310" s="50" t="s">
        <v>7</v>
      </c>
      <c r="D310" s="93">
        <f>D311</f>
        <v>40</v>
      </c>
      <c r="E310" s="47"/>
      <c r="F310" s="33"/>
      <c r="G310" s="3"/>
    </row>
    <row r="311" spans="1:7" ht="43.5" customHeight="1">
      <c r="A311" s="128" t="s">
        <v>69</v>
      </c>
      <c r="B311" s="125" t="s">
        <v>344</v>
      </c>
      <c r="C311" s="50" t="s">
        <v>7</v>
      </c>
      <c r="D311" s="94">
        <f>D312</f>
        <v>40</v>
      </c>
      <c r="E311" s="47"/>
      <c r="F311" s="33"/>
      <c r="G311" s="3"/>
    </row>
    <row r="312" spans="1:7" ht="21.75" customHeight="1">
      <c r="A312" s="43" t="s">
        <v>9</v>
      </c>
      <c r="B312" s="125" t="s">
        <v>344</v>
      </c>
      <c r="C312" s="124">
        <v>200</v>
      </c>
      <c r="D312" s="94">
        <v>40</v>
      </c>
      <c r="E312" s="47"/>
      <c r="F312" s="33"/>
      <c r="G312" s="3"/>
    </row>
    <row r="313" spans="1:7" ht="61.5" customHeight="1">
      <c r="A313" s="52" t="s">
        <v>273</v>
      </c>
      <c r="B313" s="49" t="s">
        <v>147</v>
      </c>
      <c r="C313" s="39" t="s">
        <v>7</v>
      </c>
      <c r="D313" s="93">
        <f>D314</f>
        <v>2432.9699999999998</v>
      </c>
      <c r="E313" s="47"/>
      <c r="F313" s="33"/>
      <c r="G313" s="3"/>
    </row>
    <row r="314" spans="1:7" ht="37.5" customHeight="1">
      <c r="A314" s="52" t="s">
        <v>274</v>
      </c>
      <c r="B314" s="49" t="s">
        <v>146</v>
      </c>
      <c r="C314" s="50" t="s">
        <v>7</v>
      </c>
      <c r="D314" s="93">
        <f>D315+D319+D321</f>
        <v>2432.9699999999998</v>
      </c>
      <c r="E314" s="47"/>
      <c r="F314" s="33"/>
      <c r="G314" s="3"/>
    </row>
    <row r="315" spans="1:7" ht="25.5" customHeight="1">
      <c r="A315" s="5" t="s">
        <v>15</v>
      </c>
      <c r="B315" s="40" t="s">
        <v>143</v>
      </c>
      <c r="C315" s="39" t="s">
        <v>7</v>
      </c>
      <c r="D315" s="94">
        <f>D316+D317+D318</f>
        <v>517.42999999999995</v>
      </c>
      <c r="E315" s="47"/>
      <c r="F315" s="33"/>
      <c r="G315" s="3"/>
    </row>
    <row r="316" spans="1:7" ht="61.5" customHeight="1">
      <c r="A316" s="5" t="s">
        <v>8</v>
      </c>
      <c r="B316" s="40" t="s">
        <v>143</v>
      </c>
      <c r="C316" s="39">
        <v>100</v>
      </c>
      <c r="D316" s="96">
        <v>18.82</v>
      </c>
      <c r="E316" s="47"/>
      <c r="F316" s="33"/>
      <c r="G316" s="3"/>
    </row>
    <row r="317" spans="1:7" ht="25.5" customHeight="1">
      <c r="A317" s="5" t="s">
        <v>9</v>
      </c>
      <c r="B317" s="40" t="s">
        <v>143</v>
      </c>
      <c r="C317" s="39">
        <v>200</v>
      </c>
      <c r="D317" s="94">
        <v>448.46</v>
      </c>
      <c r="E317" s="47"/>
      <c r="F317" s="33"/>
      <c r="G317" s="3"/>
    </row>
    <row r="318" spans="1:7" ht="25.5" customHeight="1">
      <c r="A318" s="5" t="s">
        <v>11</v>
      </c>
      <c r="B318" s="40" t="s">
        <v>143</v>
      </c>
      <c r="C318" s="39">
        <v>800</v>
      </c>
      <c r="D318" s="94">
        <v>50.15</v>
      </c>
      <c r="E318" s="47"/>
      <c r="F318" s="33"/>
      <c r="G318" s="3"/>
    </row>
    <row r="319" spans="1:7" ht="36" customHeight="1">
      <c r="A319" s="27" t="s">
        <v>16</v>
      </c>
      <c r="B319" s="40" t="s">
        <v>144</v>
      </c>
      <c r="C319" s="39" t="s">
        <v>7</v>
      </c>
      <c r="D319" s="96">
        <f>D320</f>
        <v>912.85</v>
      </c>
      <c r="E319" s="47"/>
      <c r="F319" s="33"/>
      <c r="G319" s="3"/>
    </row>
    <row r="320" spans="1:7" ht="60.75" customHeight="1">
      <c r="A320" s="5" t="s">
        <v>8</v>
      </c>
      <c r="B320" s="40" t="s">
        <v>144</v>
      </c>
      <c r="C320" s="39">
        <v>100</v>
      </c>
      <c r="D320" s="96">
        <v>912.85</v>
      </c>
      <c r="E320" s="47"/>
      <c r="F320" s="33"/>
      <c r="G320" s="3"/>
    </row>
    <row r="321" spans="1:7" ht="35.25" customHeight="1">
      <c r="A321" s="27" t="s">
        <v>21</v>
      </c>
      <c r="B321" s="40" t="s">
        <v>145</v>
      </c>
      <c r="C321" s="39" t="s">
        <v>7</v>
      </c>
      <c r="D321" s="87">
        <f>D322+D323</f>
        <v>1002.6899999999999</v>
      </c>
      <c r="E321" s="47"/>
      <c r="F321" s="33"/>
      <c r="G321" s="3"/>
    </row>
    <row r="322" spans="1:7" ht="63" customHeight="1">
      <c r="A322" s="5" t="s">
        <v>8</v>
      </c>
      <c r="B322" s="40" t="s">
        <v>145</v>
      </c>
      <c r="C322" s="39">
        <v>100</v>
      </c>
      <c r="D322" s="87">
        <v>797.67</v>
      </c>
      <c r="E322" s="47"/>
      <c r="F322" s="33"/>
      <c r="G322" s="3"/>
    </row>
    <row r="323" spans="1:7" ht="25.5" customHeight="1">
      <c r="A323" s="27" t="s">
        <v>9</v>
      </c>
      <c r="B323" s="40" t="s">
        <v>145</v>
      </c>
      <c r="C323" s="39">
        <v>200</v>
      </c>
      <c r="D323" s="87">
        <v>205.02</v>
      </c>
      <c r="E323" s="47"/>
      <c r="F323" s="33"/>
      <c r="G323" s="3"/>
    </row>
    <row r="324" spans="1:7" ht="81.75" customHeight="1">
      <c r="A324" s="48" t="s">
        <v>275</v>
      </c>
      <c r="B324" s="49" t="s">
        <v>117</v>
      </c>
      <c r="C324" s="50" t="s">
        <v>7</v>
      </c>
      <c r="D324" s="86">
        <f>D325+D342+D363+D370+D377+D382+D391+D402+D360</f>
        <v>826793.88</v>
      </c>
      <c r="E324" s="47"/>
      <c r="F324" s="33"/>
      <c r="G324" s="3"/>
    </row>
    <row r="325" spans="1:7" ht="25.5" customHeight="1">
      <c r="A325" s="48" t="s">
        <v>202</v>
      </c>
      <c r="B325" s="49" t="s">
        <v>118</v>
      </c>
      <c r="C325" s="50"/>
      <c r="D325" s="86">
        <f>D326+D333+D337+D330+D340</f>
        <v>308062.26</v>
      </c>
      <c r="E325" s="47"/>
      <c r="F325" s="33"/>
      <c r="G325" s="3"/>
    </row>
    <row r="326" spans="1:7" ht="45" customHeight="1">
      <c r="A326" s="27" t="s">
        <v>110</v>
      </c>
      <c r="B326" s="40" t="s">
        <v>119</v>
      </c>
      <c r="C326" s="39" t="s">
        <v>7</v>
      </c>
      <c r="D326" s="87">
        <f>D327+D328+D329</f>
        <v>198917.35</v>
      </c>
      <c r="E326" s="47"/>
      <c r="F326" s="33"/>
      <c r="G326" s="3"/>
    </row>
    <row r="327" spans="1:7" ht="66.75" customHeight="1">
      <c r="A327" s="27" t="s">
        <v>17</v>
      </c>
      <c r="B327" s="40" t="s">
        <v>119</v>
      </c>
      <c r="C327" s="39">
        <v>100</v>
      </c>
      <c r="D327" s="87">
        <v>118123.37</v>
      </c>
      <c r="E327" s="47"/>
      <c r="F327" s="33"/>
      <c r="G327" s="3"/>
    </row>
    <row r="328" spans="1:7" ht="25.5" customHeight="1">
      <c r="A328" s="27" t="s">
        <v>9</v>
      </c>
      <c r="B328" s="40" t="s">
        <v>119</v>
      </c>
      <c r="C328" s="39">
        <v>200</v>
      </c>
      <c r="D328" s="87">
        <v>74584.58</v>
      </c>
      <c r="E328" s="47"/>
      <c r="F328" s="33"/>
      <c r="G328" s="3"/>
    </row>
    <row r="329" spans="1:7" ht="25.5" customHeight="1">
      <c r="A329" s="27" t="s">
        <v>11</v>
      </c>
      <c r="B329" s="40" t="s">
        <v>119</v>
      </c>
      <c r="C329" s="39">
        <v>800</v>
      </c>
      <c r="D329" s="87">
        <v>6209.4</v>
      </c>
      <c r="E329" s="47"/>
      <c r="F329" s="33"/>
      <c r="G329" s="3"/>
    </row>
    <row r="330" spans="1:7" ht="64.5" customHeight="1">
      <c r="A330" s="27" t="s">
        <v>113</v>
      </c>
      <c r="B330" s="40" t="s">
        <v>120</v>
      </c>
      <c r="C330" s="39" t="s">
        <v>7</v>
      </c>
      <c r="D330" s="87">
        <f>D331+D332</f>
        <v>7854.3099999999995</v>
      </c>
      <c r="E330" s="47"/>
      <c r="F330" s="33"/>
      <c r="G330" s="3"/>
    </row>
    <row r="331" spans="1:7" ht="25.5" customHeight="1">
      <c r="A331" s="27" t="s">
        <v>9</v>
      </c>
      <c r="B331" s="40" t="s">
        <v>120</v>
      </c>
      <c r="C331" s="39">
        <v>200</v>
      </c>
      <c r="D331" s="87">
        <v>116.07</v>
      </c>
      <c r="E331" s="47"/>
      <c r="F331" s="33"/>
      <c r="G331" s="3"/>
    </row>
    <row r="332" spans="1:7" ht="25.5" customHeight="1">
      <c r="A332" s="27" t="s">
        <v>10</v>
      </c>
      <c r="B332" s="40" t="s">
        <v>120</v>
      </c>
      <c r="C332" s="39">
        <v>300</v>
      </c>
      <c r="D332" s="87">
        <v>7738.24</v>
      </c>
      <c r="E332" s="47"/>
      <c r="F332" s="33"/>
      <c r="G332" s="3"/>
    </row>
    <row r="333" spans="1:7" ht="96.75" customHeight="1">
      <c r="A333" s="61" t="s">
        <v>182</v>
      </c>
      <c r="B333" s="40" t="s">
        <v>154</v>
      </c>
      <c r="C333" s="39" t="s">
        <v>7</v>
      </c>
      <c r="D333" s="87">
        <f>D334+D335+D336</f>
        <v>96474.03</v>
      </c>
      <c r="E333" s="47"/>
      <c r="F333" s="33"/>
      <c r="G333" s="3"/>
    </row>
    <row r="334" spans="1:7" ht="58.5" customHeight="1">
      <c r="A334" s="27" t="s">
        <v>17</v>
      </c>
      <c r="B334" s="40" t="s">
        <v>154</v>
      </c>
      <c r="C334" s="39">
        <v>100</v>
      </c>
      <c r="D334" s="87">
        <v>93090.81</v>
      </c>
      <c r="E334" s="47"/>
      <c r="F334" s="33"/>
      <c r="G334" s="3"/>
    </row>
    <row r="335" spans="1:7" ht="25.5" customHeight="1">
      <c r="A335" s="27" t="s">
        <v>9</v>
      </c>
      <c r="B335" s="40" t="s">
        <v>154</v>
      </c>
      <c r="C335" s="39">
        <v>200</v>
      </c>
      <c r="D335" s="87">
        <v>489</v>
      </c>
      <c r="E335" s="47"/>
      <c r="F335" s="33"/>
      <c r="G335" s="3"/>
    </row>
    <row r="336" spans="1:7" ht="25.5" customHeight="1">
      <c r="A336" s="27" t="s">
        <v>11</v>
      </c>
      <c r="B336" s="40" t="s">
        <v>154</v>
      </c>
      <c r="C336" s="39">
        <v>800</v>
      </c>
      <c r="D336" s="87">
        <v>2894.22</v>
      </c>
      <c r="E336" s="47"/>
      <c r="F336" s="33"/>
      <c r="G336" s="3"/>
    </row>
    <row r="337" spans="1:7" ht="81" customHeight="1">
      <c r="A337" s="27" t="s">
        <v>28</v>
      </c>
      <c r="B337" s="40" t="s">
        <v>121</v>
      </c>
      <c r="C337" s="39" t="s">
        <v>7</v>
      </c>
      <c r="D337" s="87">
        <f>D338+D339</f>
        <v>4242.68</v>
      </c>
      <c r="E337" s="47"/>
      <c r="F337" s="33"/>
      <c r="G337" s="3"/>
    </row>
    <row r="338" spans="1:7" ht="59.25" customHeight="1">
      <c r="A338" s="27" t="s">
        <v>17</v>
      </c>
      <c r="B338" s="40" t="s">
        <v>121</v>
      </c>
      <c r="C338" s="39">
        <v>100</v>
      </c>
      <c r="D338" s="87">
        <v>3440</v>
      </c>
      <c r="E338" s="47"/>
      <c r="F338" s="33"/>
      <c r="G338" s="3"/>
    </row>
    <row r="339" spans="1:7" ht="25.5" customHeight="1">
      <c r="A339" s="27" t="s">
        <v>10</v>
      </c>
      <c r="B339" s="40" t="s">
        <v>121</v>
      </c>
      <c r="C339" s="39">
        <v>300</v>
      </c>
      <c r="D339" s="87">
        <v>802.68</v>
      </c>
      <c r="E339" s="47"/>
      <c r="F339" s="33"/>
      <c r="G339" s="3"/>
    </row>
    <row r="340" spans="1:7" ht="41.25" customHeight="1">
      <c r="A340" s="27" t="s">
        <v>385</v>
      </c>
      <c r="B340" s="123" t="s">
        <v>434</v>
      </c>
      <c r="C340" s="122" t="s">
        <v>7</v>
      </c>
      <c r="D340" s="87">
        <f>D341</f>
        <v>573.89</v>
      </c>
      <c r="E340" s="47"/>
      <c r="F340" s="33"/>
      <c r="G340" s="3"/>
    </row>
    <row r="341" spans="1:7" ht="25.5" customHeight="1">
      <c r="A341" s="27" t="s">
        <v>9</v>
      </c>
      <c r="B341" s="123" t="s">
        <v>434</v>
      </c>
      <c r="C341" s="122">
        <v>200</v>
      </c>
      <c r="D341" s="87">
        <v>573.89</v>
      </c>
      <c r="E341" s="47"/>
      <c r="F341" s="33"/>
      <c r="G341" s="3"/>
    </row>
    <row r="342" spans="1:7" ht="25.5" customHeight="1">
      <c r="A342" s="48" t="s">
        <v>203</v>
      </c>
      <c r="B342" s="49" t="s">
        <v>122</v>
      </c>
      <c r="C342" s="50" t="s">
        <v>7</v>
      </c>
      <c r="D342" s="86">
        <f>D343+D351+D355+D358+D347+D349</f>
        <v>423138.01</v>
      </c>
      <c r="E342" s="47"/>
      <c r="F342" s="33"/>
      <c r="G342" s="3"/>
    </row>
    <row r="343" spans="1:7" ht="34.5" customHeight="1">
      <c r="A343" s="27" t="s">
        <v>69</v>
      </c>
      <c r="B343" s="40" t="s">
        <v>123</v>
      </c>
      <c r="C343" s="39" t="s">
        <v>7</v>
      </c>
      <c r="D343" s="87">
        <f>D344+D345+D346</f>
        <v>158827.22</v>
      </c>
      <c r="E343" s="47"/>
      <c r="F343" s="33"/>
      <c r="G343" s="3"/>
    </row>
    <row r="344" spans="1:7" ht="53.25" customHeight="1">
      <c r="A344" s="27" t="s">
        <v>17</v>
      </c>
      <c r="B344" s="40" t="s">
        <v>123</v>
      </c>
      <c r="C344" s="39">
        <v>100</v>
      </c>
      <c r="D344" s="87">
        <v>81755.399999999994</v>
      </c>
      <c r="E344" s="47"/>
      <c r="F344" s="33"/>
      <c r="G344" s="3"/>
    </row>
    <row r="345" spans="1:7" ht="25.5" customHeight="1">
      <c r="A345" s="27" t="s">
        <v>9</v>
      </c>
      <c r="B345" s="40" t="s">
        <v>123</v>
      </c>
      <c r="C345" s="39">
        <v>200</v>
      </c>
      <c r="D345" s="87">
        <v>69508.69</v>
      </c>
      <c r="E345" s="47"/>
      <c r="F345" s="33"/>
      <c r="G345" s="3"/>
    </row>
    <row r="346" spans="1:7" ht="25.5" customHeight="1">
      <c r="A346" s="27" t="s">
        <v>11</v>
      </c>
      <c r="B346" s="40" t="s">
        <v>123</v>
      </c>
      <c r="C346" s="39">
        <v>800</v>
      </c>
      <c r="D346" s="87">
        <v>7563.13</v>
      </c>
      <c r="E346" s="47"/>
      <c r="F346" s="33"/>
      <c r="G346" s="3"/>
    </row>
    <row r="347" spans="1:7" ht="45" customHeight="1">
      <c r="A347" s="77" t="s">
        <v>385</v>
      </c>
      <c r="B347" s="123" t="s">
        <v>378</v>
      </c>
      <c r="C347" s="104" t="s">
        <v>7</v>
      </c>
      <c r="D347" s="87">
        <f>D348</f>
        <v>8554.8700000000008</v>
      </c>
      <c r="E347" s="47"/>
      <c r="F347" s="33"/>
      <c r="G347" s="3"/>
    </row>
    <row r="348" spans="1:7" ht="25.5" customHeight="1">
      <c r="A348" s="100" t="s">
        <v>9</v>
      </c>
      <c r="B348" s="123" t="s">
        <v>378</v>
      </c>
      <c r="C348" s="104">
        <v>200</v>
      </c>
      <c r="D348" s="87">
        <v>8554.8700000000008</v>
      </c>
      <c r="E348" s="47"/>
      <c r="F348" s="33"/>
      <c r="G348" s="3"/>
    </row>
    <row r="349" spans="1:7" ht="38.25" customHeight="1">
      <c r="A349" s="72" t="s">
        <v>492</v>
      </c>
      <c r="B349" s="125" t="s">
        <v>491</v>
      </c>
      <c r="C349" s="124"/>
      <c r="D349" s="87">
        <f>D350</f>
        <v>6269.03</v>
      </c>
      <c r="E349" s="47"/>
      <c r="F349" s="33"/>
      <c r="G349" s="3"/>
    </row>
    <row r="350" spans="1:7" ht="25.5" customHeight="1">
      <c r="A350" s="100" t="s">
        <v>9</v>
      </c>
      <c r="B350" s="125" t="s">
        <v>491</v>
      </c>
      <c r="C350" s="124">
        <v>200</v>
      </c>
      <c r="D350" s="87">
        <v>6269.03</v>
      </c>
      <c r="E350" s="47"/>
      <c r="F350" s="33"/>
      <c r="G350" s="3"/>
    </row>
    <row r="351" spans="1:7" ht="158.25" customHeight="1">
      <c r="A351" s="61" t="s">
        <v>183</v>
      </c>
      <c r="B351" s="40" t="s">
        <v>155</v>
      </c>
      <c r="C351" s="39" t="s">
        <v>7</v>
      </c>
      <c r="D351" s="87">
        <f>D352+D353+D354</f>
        <v>233094.69999999998</v>
      </c>
      <c r="E351" s="47"/>
      <c r="F351" s="33"/>
      <c r="G351" s="3"/>
    </row>
    <row r="352" spans="1:7" ht="63.75" customHeight="1">
      <c r="A352" s="27" t="s">
        <v>17</v>
      </c>
      <c r="B352" s="40" t="s">
        <v>155</v>
      </c>
      <c r="C352" s="39">
        <v>100</v>
      </c>
      <c r="D352" s="87">
        <v>223990.02</v>
      </c>
      <c r="E352" s="47"/>
      <c r="F352" s="33"/>
      <c r="G352" s="3"/>
    </row>
    <row r="353" spans="1:10" ht="25.5" customHeight="1">
      <c r="A353" s="27" t="s">
        <v>9</v>
      </c>
      <c r="B353" s="40" t="s">
        <v>155</v>
      </c>
      <c r="C353" s="39">
        <v>200</v>
      </c>
      <c r="D353" s="87">
        <v>2111.83</v>
      </c>
      <c r="E353" s="47"/>
      <c r="F353" s="33"/>
      <c r="G353" s="3"/>
    </row>
    <row r="354" spans="1:10" ht="25.5" customHeight="1">
      <c r="A354" s="27" t="s">
        <v>11</v>
      </c>
      <c r="B354" s="40" t="s">
        <v>155</v>
      </c>
      <c r="C354" s="39">
        <v>800</v>
      </c>
      <c r="D354" s="87">
        <v>6992.85</v>
      </c>
      <c r="E354" s="47"/>
      <c r="F354" s="33"/>
      <c r="G354" s="3"/>
    </row>
    <row r="355" spans="1:10" ht="78.75" customHeight="1">
      <c r="A355" s="27" t="s">
        <v>28</v>
      </c>
      <c r="B355" s="40" t="s">
        <v>124</v>
      </c>
      <c r="C355" s="39" t="s">
        <v>7</v>
      </c>
      <c r="D355" s="87">
        <f>D356+D357</f>
        <v>9022.8799999999992</v>
      </c>
      <c r="E355" s="47"/>
      <c r="F355" s="33"/>
      <c r="G355" s="3"/>
    </row>
    <row r="356" spans="1:10" ht="59.25" customHeight="1">
      <c r="A356" s="27" t="s">
        <v>17</v>
      </c>
      <c r="B356" s="40" t="s">
        <v>124</v>
      </c>
      <c r="C356" s="39">
        <v>100</v>
      </c>
      <c r="D356" s="87">
        <v>8101.2</v>
      </c>
      <c r="E356" s="47"/>
      <c r="F356" s="33"/>
      <c r="G356" s="3"/>
    </row>
    <row r="357" spans="1:10" ht="25.5" customHeight="1">
      <c r="A357" s="27" t="s">
        <v>10</v>
      </c>
      <c r="B357" s="40" t="s">
        <v>124</v>
      </c>
      <c r="C357" s="39">
        <v>300</v>
      </c>
      <c r="D357" s="87">
        <v>921.68</v>
      </c>
      <c r="E357" s="47"/>
      <c r="F357" s="33"/>
      <c r="G357" s="3"/>
      <c r="J357" s="2">
        <v>600</v>
      </c>
    </row>
    <row r="358" spans="1:10" ht="51.75" customHeight="1">
      <c r="A358" s="77" t="s">
        <v>386</v>
      </c>
      <c r="B358" s="81" t="s">
        <v>377</v>
      </c>
      <c r="C358" s="39" t="s">
        <v>7</v>
      </c>
      <c r="D358" s="87">
        <f>D359</f>
        <v>7369.31</v>
      </c>
      <c r="E358" s="47"/>
      <c r="F358" s="33"/>
      <c r="G358" s="3"/>
    </row>
    <row r="359" spans="1:10" ht="25.5" customHeight="1">
      <c r="A359" s="77" t="s">
        <v>9</v>
      </c>
      <c r="B359" s="81" t="s">
        <v>377</v>
      </c>
      <c r="C359" s="39">
        <v>200</v>
      </c>
      <c r="D359" s="87">
        <v>7369.31</v>
      </c>
      <c r="E359" s="47"/>
      <c r="F359" s="33"/>
      <c r="G359" s="3"/>
    </row>
    <row r="360" spans="1:10" ht="25.5" customHeight="1">
      <c r="A360" s="77" t="s">
        <v>489</v>
      </c>
      <c r="B360" s="81" t="s">
        <v>490</v>
      </c>
      <c r="C360" s="124"/>
      <c r="D360" s="87">
        <f>D361</f>
        <v>2229.62</v>
      </c>
      <c r="E360" s="47"/>
      <c r="F360" s="33"/>
      <c r="G360" s="3"/>
    </row>
    <row r="361" spans="1:10" ht="42.75" customHeight="1">
      <c r="A361" s="77" t="s">
        <v>387</v>
      </c>
      <c r="B361" s="81" t="s">
        <v>490</v>
      </c>
      <c r="C361" s="39" t="s">
        <v>7</v>
      </c>
      <c r="D361" s="87">
        <f>D362</f>
        <v>2229.62</v>
      </c>
      <c r="E361" s="47"/>
      <c r="F361" s="33"/>
      <c r="G361" s="3"/>
    </row>
    <row r="362" spans="1:10" ht="25.5" customHeight="1">
      <c r="A362" s="77" t="s">
        <v>9</v>
      </c>
      <c r="B362" s="81" t="s">
        <v>490</v>
      </c>
      <c r="C362" s="39">
        <v>200</v>
      </c>
      <c r="D362" s="87">
        <v>2229.62</v>
      </c>
      <c r="E362" s="47"/>
      <c r="F362" s="33"/>
      <c r="G362" s="3"/>
    </row>
    <row r="363" spans="1:10" ht="39.75" customHeight="1">
      <c r="A363" s="48" t="s">
        <v>393</v>
      </c>
      <c r="B363" s="49" t="s">
        <v>125</v>
      </c>
      <c r="C363" s="50" t="s">
        <v>7</v>
      </c>
      <c r="D363" s="86">
        <f>D364+D368</f>
        <v>37887.379999999997</v>
      </c>
      <c r="E363" s="47"/>
      <c r="F363" s="33"/>
      <c r="G363" s="3"/>
    </row>
    <row r="364" spans="1:10" ht="39.75" customHeight="1">
      <c r="A364" s="27" t="s">
        <v>110</v>
      </c>
      <c r="B364" s="40" t="s">
        <v>126</v>
      </c>
      <c r="C364" s="39" t="s">
        <v>7</v>
      </c>
      <c r="D364" s="87">
        <f>D365+D366+D367</f>
        <v>37780.769999999997</v>
      </c>
      <c r="E364" s="47"/>
      <c r="F364" s="33"/>
      <c r="G364" s="3"/>
    </row>
    <row r="365" spans="1:10" ht="55.5" customHeight="1">
      <c r="A365" s="27" t="s">
        <v>17</v>
      </c>
      <c r="B365" s="40" t="s">
        <v>126</v>
      </c>
      <c r="C365" s="39">
        <v>100</v>
      </c>
      <c r="D365" s="87">
        <v>33781.279999999999</v>
      </c>
      <c r="E365" s="47"/>
      <c r="F365" s="33"/>
      <c r="G365" s="3"/>
    </row>
    <row r="366" spans="1:10" ht="25.5" customHeight="1">
      <c r="A366" s="27" t="s">
        <v>9</v>
      </c>
      <c r="B366" s="40" t="s">
        <v>126</v>
      </c>
      <c r="C366" s="39">
        <v>200</v>
      </c>
      <c r="D366" s="87">
        <v>3771.32</v>
      </c>
      <c r="E366" s="47"/>
      <c r="F366" s="33"/>
      <c r="G366" s="3"/>
    </row>
    <row r="367" spans="1:10" ht="25.5" customHeight="1">
      <c r="A367" s="27" t="s">
        <v>11</v>
      </c>
      <c r="B367" s="40" t="s">
        <v>126</v>
      </c>
      <c r="C367" s="39">
        <v>800</v>
      </c>
      <c r="D367" s="87">
        <v>228.17</v>
      </c>
      <c r="E367" s="47"/>
      <c r="F367" s="33"/>
      <c r="G367" s="3"/>
    </row>
    <row r="368" spans="1:10" ht="41.25" customHeight="1">
      <c r="A368" s="27" t="s">
        <v>385</v>
      </c>
      <c r="B368" s="81" t="s">
        <v>413</v>
      </c>
      <c r="C368" s="106" t="s">
        <v>7</v>
      </c>
      <c r="D368" s="87">
        <f>D369</f>
        <v>106.61</v>
      </c>
      <c r="E368" s="47"/>
      <c r="F368" s="33"/>
      <c r="G368" s="3"/>
    </row>
    <row r="369" spans="1:7" ht="25.5" customHeight="1">
      <c r="A369" s="27" t="s">
        <v>9</v>
      </c>
      <c r="B369" s="81" t="s">
        <v>413</v>
      </c>
      <c r="C369" s="106">
        <v>200</v>
      </c>
      <c r="D369" s="87">
        <v>106.61</v>
      </c>
      <c r="E369" s="47"/>
      <c r="F369" s="33"/>
      <c r="G369" s="3"/>
    </row>
    <row r="370" spans="1:7" ht="44.25" customHeight="1">
      <c r="A370" s="48" t="s">
        <v>204</v>
      </c>
      <c r="B370" s="49" t="s">
        <v>127</v>
      </c>
      <c r="C370" s="50" t="s">
        <v>7</v>
      </c>
      <c r="D370" s="86">
        <f>D373+D371</f>
        <v>2320.33</v>
      </c>
      <c r="E370" s="47"/>
      <c r="F370" s="33"/>
      <c r="G370" s="3"/>
    </row>
    <row r="371" spans="1:7" ht="25.5" customHeight="1">
      <c r="A371" s="27" t="s">
        <v>111</v>
      </c>
      <c r="B371" s="40" t="s">
        <v>128</v>
      </c>
      <c r="C371" s="50" t="s">
        <v>7</v>
      </c>
      <c r="D371" s="87">
        <f>D372</f>
        <v>160</v>
      </c>
      <c r="E371" s="47"/>
      <c r="F371" s="33"/>
      <c r="G371" s="3"/>
    </row>
    <row r="372" spans="1:7" ht="25.5" customHeight="1">
      <c r="A372" s="27" t="s">
        <v>9</v>
      </c>
      <c r="B372" s="40" t="s">
        <v>128</v>
      </c>
      <c r="C372" s="39">
        <v>200</v>
      </c>
      <c r="D372" s="87">
        <v>160</v>
      </c>
      <c r="E372" s="47"/>
      <c r="F372" s="33"/>
      <c r="G372" s="3"/>
    </row>
    <row r="373" spans="1:7" ht="44.25" customHeight="1">
      <c r="A373" s="27" t="s">
        <v>69</v>
      </c>
      <c r="B373" s="40" t="s">
        <v>129</v>
      </c>
      <c r="C373" s="50" t="s">
        <v>7</v>
      </c>
      <c r="D373" s="87">
        <f>D374+D375+D376</f>
        <v>2160.33</v>
      </c>
      <c r="E373" s="47"/>
      <c r="F373" s="33"/>
      <c r="G373" s="3"/>
    </row>
    <row r="374" spans="1:7" ht="57.75" customHeight="1">
      <c r="A374" s="27" t="s">
        <v>17</v>
      </c>
      <c r="B374" s="40" t="s">
        <v>129</v>
      </c>
      <c r="C374" s="39">
        <v>100</v>
      </c>
      <c r="D374" s="87">
        <v>1616.67</v>
      </c>
      <c r="E374" s="47"/>
      <c r="F374" s="33"/>
      <c r="G374" s="3"/>
    </row>
    <row r="375" spans="1:7" ht="25.5" customHeight="1">
      <c r="A375" s="27" t="s">
        <v>9</v>
      </c>
      <c r="B375" s="40" t="s">
        <v>129</v>
      </c>
      <c r="C375" s="39">
        <v>200</v>
      </c>
      <c r="D375" s="87">
        <v>541.55999999999995</v>
      </c>
      <c r="E375" s="47"/>
      <c r="F375" s="33"/>
      <c r="G375" s="3"/>
    </row>
    <row r="376" spans="1:7" ht="25.5" customHeight="1">
      <c r="A376" s="27" t="s">
        <v>11</v>
      </c>
      <c r="B376" s="40" t="s">
        <v>129</v>
      </c>
      <c r="C376" s="39">
        <v>800</v>
      </c>
      <c r="D376" s="87">
        <v>2.1</v>
      </c>
      <c r="E376" s="47"/>
      <c r="F376" s="33"/>
      <c r="G376" s="3"/>
    </row>
    <row r="377" spans="1:7" ht="39" customHeight="1">
      <c r="A377" s="48" t="s">
        <v>276</v>
      </c>
      <c r="B377" s="49" t="s">
        <v>130</v>
      </c>
      <c r="C377" s="50" t="s">
        <v>7</v>
      </c>
      <c r="D377" s="86">
        <f>D378</f>
        <v>1884.8100000000002</v>
      </c>
      <c r="E377" s="47"/>
      <c r="F377" s="33"/>
      <c r="G377" s="3"/>
    </row>
    <row r="378" spans="1:7" ht="41.25" customHeight="1">
      <c r="A378" s="27" t="s">
        <v>69</v>
      </c>
      <c r="B378" s="40" t="s">
        <v>131</v>
      </c>
      <c r="C378" s="50" t="s">
        <v>7</v>
      </c>
      <c r="D378" s="87">
        <f>D379+D380+D381</f>
        <v>1884.8100000000002</v>
      </c>
      <c r="E378" s="47"/>
      <c r="F378" s="33"/>
      <c r="G378" s="3"/>
    </row>
    <row r="379" spans="1:7" ht="41.25" customHeight="1">
      <c r="A379" s="27" t="s">
        <v>17</v>
      </c>
      <c r="B379" s="40" t="s">
        <v>131</v>
      </c>
      <c r="C379" s="39">
        <v>100</v>
      </c>
      <c r="D379" s="87">
        <v>1096.3800000000001</v>
      </c>
      <c r="E379" s="47"/>
      <c r="F379" s="33"/>
      <c r="G379" s="3"/>
    </row>
    <row r="380" spans="1:7" ht="33" customHeight="1">
      <c r="A380" s="27" t="s">
        <v>9</v>
      </c>
      <c r="B380" s="40" t="s">
        <v>131</v>
      </c>
      <c r="C380" s="39">
        <v>200</v>
      </c>
      <c r="D380" s="87">
        <v>692.52</v>
      </c>
      <c r="E380" s="47"/>
      <c r="F380" s="33"/>
      <c r="G380" s="3"/>
    </row>
    <row r="381" spans="1:7" ht="30.75" customHeight="1">
      <c r="A381" s="27" t="s">
        <v>11</v>
      </c>
      <c r="B381" s="40" t="s">
        <v>131</v>
      </c>
      <c r="C381" s="39">
        <v>800</v>
      </c>
      <c r="D381" s="87">
        <v>95.91</v>
      </c>
      <c r="E381" s="47"/>
      <c r="F381" s="33"/>
      <c r="G381" s="3"/>
    </row>
    <row r="382" spans="1:7" ht="39.75" customHeight="1">
      <c r="A382" s="48" t="s">
        <v>205</v>
      </c>
      <c r="B382" s="49" t="s">
        <v>132</v>
      </c>
      <c r="C382" s="50" t="s">
        <v>7</v>
      </c>
      <c r="D382" s="86">
        <f>D383+D386</f>
        <v>5329</v>
      </c>
      <c r="E382" s="47"/>
      <c r="F382" s="33"/>
      <c r="G382" s="3"/>
    </row>
    <row r="383" spans="1:7" ht="39.75" customHeight="1">
      <c r="A383" s="27" t="s">
        <v>488</v>
      </c>
      <c r="B383" s="40" t="s">
        <v>133</v>
      </c>
      <c r="C383" s="50" t="s">
        <v>7</v>
      </c>
      <c r="D383" s="87">
        <f>D385+D384</f>
        <v>624</v>
      </c>
      <c r="E383" s="47"/>
      <c r="F383" s="33"/>
      <c r="G383" s="3"/>
    </row>
    <row r="384" spans="1:7" ht="39.75" customHeight="1">
      <c r="A384" s="27" t="s">
        <v>17</v>
      </c>
      <c r="B384" s="40" t="s">
        <v>133</v>
      </c>
      <c r="C384" s="39">
        <v>100</v>
      </c>
      <c r="D384" s="87">
        <v>0</v>
      </c>
      <c r="E384" s="47"/>
      <c r="F384" s="33"/>
      <c r="G384" s="3"/>
    </row>
    <row r="385" spans="1:7" ht="21" customHeight="1">
      <c r="A385" s="27" t="s">
        <v>9</v>
      </c>
      <c r="B385" s="40" t="s">
        <v>133</v>
      </c>
      <c r="C385" s="39">
        <v>200</v>
      </c>
      <c r="D385" s="87">
        <v>624</v>
      </c>
      <c r="E385" s="47"/>
      <c r="F385" s="33"/>
      <c r="G385" s="3"/>
    </row>
    <row r="386" spans="1:7" ht="39.75" customHeight="1">
      <c r="A386" s="42" t="s">
        <v>153</v>
      </c>
      <c r="B386" s="40" t="s">
        <v>134</v>
      </c>
      <c r="C386" s="50" t="s">
        <v>7</v>
      </c>
      <c r="D386" s="87">
        <f>D388+D389+D387</f>
        <v>4705</v>
      </c>
      <c r="E386" s="47"/>
      <c r="F386" s="33"/>
      <c r="G386" s="3"/>
    </row>
    <row r="387" spans="1:7" ht="58.5" customHeight="1">
      <c r="A387" s="27" t="s">
        <v>17</v>
      </c>
      <c r="B387" s="123" t="s">
        <v>134</v>
      </c>
      <c r="C387" s="122">
        <v>100</v>
      </c>
      <c r="D387" s="87">
        <v>54.3</v>
      </c>
      <c r="E387" s="47"/>
      <c r="F387" s="33"/>
      <c r="G387" s="3"/>
    </row>
    <row r="388" spans="1:7" ht="26.25" customHeight="1">
      <c r="A388" s="27" t="s">
        <v>9</v>
      </c>
      <c r="B388" s="40" t="s">
        <v>134</v>
      </c>
      <c r="C388" s="39">
        <v>200</v>
      </c>
      <c r="D388" s="87">
        <v>3786.7</v>
      </c>
      <c r="E388" s="47"/>
      <c r="F388" s="33"/>
      <c r="G388" s="3"/>
    </row>
    <row r="389" spans="1:7" ht="24.75" customHeight="1">
      <c r="A389" s="42" t="s">
        <v>10</v>
      </c>
      <c r="B389" s="40" t="s">
        <v>134</v>
      </c>
      <c r="C389" s="39">
        <v>300</v>
      </c>
      <c r="D389" s="87">
        <v>864</v>
      </c>
      <c r="E389" s="47"/>
      <c r="F389" s="33"/>
      <c r="G389" s="3"/>
    </row>
    <row r="390" spans="1:7" ht="39.75" customHeight="1">
      <c r="A390" s="42" t="s">
        <v>45</v>
      </c>
      <c r="B390" s="40" t="s">
        <v>134</v>
      </c>
      <c r="C390" s="39">
        <v>600</v>
      </c>
      <c r="D390" s="87">
        <v>0</v>
      </c>
      <c r="E390" s="47"/>
      <c r="F390" s="33"/>
      <c r="G390" s="3"/>
    </row>
    <row r="391" spans="1:7" ht="39.75" customHeight="1">
      <c r="A391" s="48" t="s">
        <v>206</v>
      </c>
      <c r="B391" s="49" t="s">
        <v>135</v>
      </c>
      <c r="C391" s="50" t="s">
        <v>7</v>
      </c>
      <c r="D391" s="86">
        <f>D392+D396+D398</f>
        <v>16306.519999999999</v>
      </c>
      <c r="E391" s="47"/>
      <c r="F391" s="33"/>
      <c r="G391" s="3"/>
    </row>
    <row r="392" spans="1:7" ht="29.25" customHeight="1">
      <c r="A392" s="27" t="s">
        <v>15</v>
      </c>
      <c r="B392" s="40" t="s">
        <v>136</v>
      </c>
      <c r="C392" s="39" t="s">
        <v>7</v>
      </c>
      <c r="D392" s="87">
        <f>D393+D394+D395</f>
        <v>483.50000000000006</v>
      </c>
      <c r="E392" s="47"/>
      <c r="F392" s="33"/>
      <c r="G392" s="3"/>
    </row>
    <row r="393" spans="1:7" ht="55.5" customHeight="1">
      <c r="A393" s="27" t="s">
        <v>17</v>
      </c>
      <c r="B393" s="40" t="s">
        <v>136</v>
      </c>
      <c r="C393" s="39">
        <v>100</v>
      </c>
      <c r="D393" s="87">
        <v>127.42</v>
      </c>
      <c r="E393" s="47"/>
      <c r="F393" s="33"/>
      <c r="G393" s="3"/>
    </row>
    <row r="394" spans="1:7" ht="24" customHeight="1">
      <c r="A394" s="27" t="s">
        <v>9</v>
      </c>
      <c r="B394" s="40" t="s">
        <v>136</v>
      </c>
      <c r="C394" s="39">
        <v>200</v>
      </c>
      <c r="D394" s="87">
        <v>352.23</v>
      </c>
      <c r="E394" s="47"/>
      <c r="F394" s="33"/>
      <c r="G394" s="3"/>
    </row>
    <row r="395" spans="1:7" ht="25.5" customHeight="1">
      <c r="A395" s="27" t="s">
        <v>11</v>
      </c>
      <c r="B395" s="40" t="s">
        <v>136</v>
      </c>
      <c r="C395" s="39">
        <v>800</v>
      </c>
      <c r="D395" s="87">
        <v>3.85</v>
      </c>
      <c r="E395" s="47"/>
      <c r="F395" s="33"/>
      <c r="G395" s="3"/>
    </row>
    <row r="396" spans="1:7" ht="58.5" customHeight="1">
      <c r="A396" s="27" t="s">
        <v>17</v>
      </c>
      <c r="B396" s="40" t="s">
        <v>137</v>
      </c>
      <c r="C396" s="39" t="s">
        <v>7</v>
      </c>
      <c r="D396" s="87">
        <f>D397</f>
        <v>4119.8500000000004</v>
      </c>
      <c r="E396" s="47"/>
      <c r="F396" s="33"/>
      <c r="G396" s="3"/>
    </row>
    <row r="397" spans="1:7" ht="39.75" customHeight="1">
      <c r="A397" s="27" t="s">
        <v>26</v>
      </c>
      <c r="B397" s="40" t="s">
        <v>137</v>
      </c>
      <c r="C397" s="39">
        <v>100</v>
      </c>
      <c r="D397" s="87">
        <v>4119.8500000000004</v>
      </c>
      <c r="E397" s="47"/>
      <c r="F397" s="33"/>
      <c r="G397" s="3"/>
    </row>
    <row r="398" spans="1:7" ht="39.75" customHeight="1">
      <c r="A398" s="27" t="s">
        <v>69</v>
      </c>
      <c r="B398" s="40" t="s">
        <v>138</v>
      </c>
      <c r="C398" s="39" t="s">
        <v>7</v>
      </c>
      <c r="D398" s="87">
        <f>D399+D400+D401</f>
        <v>11703.169999999998</v>
      </c>
      <c r="E398" s="47"/>
      <c r="F398" s="33"/>
      <c r="G398" s="3"/>
    </row>
    <row r="399" spans="1:7" ht="59.25" customHeight="1">
      <c r="A399" s="27" t="s">
        <v>17</v>
      </c>
      <c r="B399" s="40" t="s">
        <v>138</v>
      </c>
      <c r="C399" s="39">
        <v>100</v>
      </c>
      <c r="D399" s="87">
        <v>9877.49</v>
      </c>
      <c r="E399" s="47"/>
      <c r="F399" s="33"/>
      <c r="G399" s="3"/>
    </row>
    <row r="400" spans="1:7" ht="26.25" customHeight="1">
      <c r="A400" s="27" t="s">
        <v>9</v>
      </c>
      <c r="B400" s="40" t="s">
        <v>138</v>
      </c>
      <c r="C400" s="39">
        <v>200</v>
      </c>
      <c r="D400" s="87">
        <v>1813.05</v>
      </c>
      <c r="E400" s="47"/>
      <c r="F400" s="33"/>
      <c r="G400" s="3"/>
    </row>
    <row r="401" spans="1:7" ht="24" customHeight="1">
      <c r="A401" s="27" t="s">
        <v>11</v>
      </c>
      <c r="B401" s="40" t="s">
        <v>138</v>
      </c>
      <c r="C401" s="39">
        <v>800</v>
      </c>
      <c r="D401" s="87">
        <v>12.63</v>
      </c>
      <c r="E401" s="47"/>
      <c r="F401" s="33"/>
      <c r="G401" s="3"/>
    </row>
    <row r="402" spans="1:7" ht="39.75" customHeight="1">
      <c r="A402" s="48" t="s">
        <v>207</v>
      </c>
      <c r="B402" s="49" t="s">
        <v>139</v>
      </c>
      <c r="C402" s="39" t="s">
        <v>7</v>
      </c>
      <c r="D402" s="86">
        <f>D403+D405+D408+D411</f>
        <v>29635.95</v>
      </c>
      <c r="E402" s="47"/>
      <c r="F402" s="33"/>
      <c r="G402" s="3"/>
    </row>
    <row r="403" spans="1:7" ht="26.25" customHeight="1">
      <c r="A403" s="27" t="s">
        <v>169</v>
      </c>
      <c r="B403" s="40" t="s">
        <v>277</v>
      </c>
      <c r="C403" s="39" t="s">
        <v>7</v>
      </c>
      <c r="D403" s="87">
        <f>D404</f>
        <v>12490</v>
      </c>
      <c r="E403" s="47"/>
      <c r="F403" s="33"/>
      <c r="G403" s="3"/>
    </row>
    <row r="404" spans="1:7" ht="24" customHeight="1">
      <c r="A404" s="27" t="s">
        <v>10</v>
      </c>
      <c r="B404" s="40" t="s">
        <v>277</v>
      </c>
      <c r="C404" s="39">
        <v>300</v>
      </c>
      <c r="D404" s="87">
        <v>12490</v>
      </c>
      <c r="E404" s="47"/>
      <c r="F404" s="33"/>
      <c r="G404" s="3"/>
    </row>
    <row r="405" spans="1:7" ht="57" customHeight="1">
      <c r="A405" s="27" t="s">
        <v>170</v>
      </c>
      <c r="B405" s="40" t="s">
        <v>278</v>
      </c>
      <c r="C405" s="39" t="s">
        <v>7</v>
      </c>
      <c r="D405" s="87">
        <f>D406+D407</f>
        <v>15236</v>
      </c>
      <c r="E405" s="47"/>
      <c r="F405" s="33"/>
      <c r="G405" s="3"/>
    </row>
    <row r="406" spans="1:7" ht="24" customHeight="1">
      <c r="A406" s="27" t="s">
        <v>9</v>
      </c>
      <c r="B406" s="40" t="s">
        <v>278</v>
      </c>
      <c r="C406" s="39">
        <v>200</v>
      </c>
      <c r="D406" s="87"/>
      <c r="E406" s="47"/>
      <c r="F406" s="33"/>
      <c r="G406" s="3"/>
    </row>
    <row r="407" spans="1:7" ht="24" customHeight="1">
      <c r="A407" s="27" t="s">
        <v>10</v>
      </c>
      <c r="B407" s="40" t="s">
        <v>278</v>
      </c>
      <c r="C407" s="39">
        <v>300</v>
      </c>
      <c r="D407" s="87">
        <v>15236</v>
      </c>
      <c r="E407" s="47"/>
      <c r="F407" s="33"/>
      <c r="G407" s="3"/>
    </row>
    <row r="408" spans="1:7" ht="39.75" customHeight="1">
      <c r="A408" s="27" t="s">
        <v>173</v>
      </c>
      <c r="B408" s="40" t="s">
        <v>140</v>
      </c>
      <c r="C408" s="39" t="s">
        <v>7</v>
      </c>
      <c r="D408" s="87">
        <f>D409+D410</f>
        <v>1459.9499999999998</v>
      </c>
      <c r="E408" s="47"/>
      <c r="F408" s="33"/>
      <c r="G408" s="3"/>
    </row>
    <row r="409" spans="1:7" ht="61.5" customHeight="1">
      <c r="A409" s="27" t="s">
        <v>17</v>
      </c>
      <c r="B409" s="40" t="s">
        <v>140</v>
      </c>
      <c r="C409" s="39">
        <v>100</v>
      </c>
      <c r="D409" s="87">
        <v>1269.56</v>
      </c>
      <c r="E409" s="47"/>
      <c r="F409" s="33"/>
      <c r="G409" s="3"/>
    </row>
    <row r="410" spans="1:7" ht="24" customHeight="1">
      <c r="A410" s="27" t="s">
        <v>9</v>
      </c>
      <c r="B410" s="40" t="s">
        <v>140</v>
      </c>
      <c r="C410" s="39">
        <v>200</v>
      </c>
      <c r="D410" s="87">
        <v>190.39</v>
      </c>
      <c r="E410" s="47"/>
      <c r="F410" s="33"/>
      <c r="G410" s="3"/>
    </row>
    <row r="411" spans="1:7" ht="24" customHeight="1">
      <c r="A411" s="27" t="s">
        <v>171</v>
      </c>
      <c r="B411" s="40" t="s">
        <v>172</v>
      </c>
      <c r="C411" s="39" t="s">
        <v>7</v>
      </c>
      <c r="D411" s="87">
        <f>D412</f>
        <v>450</v>
      </c>
      <c r="E411" s="47"/>
      <c r="F411" s="33"/>
      <c r="G411" s="3"/>
    </row>
    <row r="412" spans="1:7" ht="24" customHeight="1">
      <c r="A412" s="27" t="s">
        <v>10</v>
      </c>
      <c r="B412" s="40" t="s">
        <v>172</v>
      </c>
      <c r="C412" s="39">
        <v>300</v>
      </c>
      <c r="D412" s="87">
        <v>450</v>
      </c>
      <c r="E412" s="47"/>
      <c r="F412" s="33"/>
      <c r="G412" s="3"/>
    </row>
    <row r="413" spans="1:7" ht="84" customHeight="1">
      <c r="A413" s="48" t="s">
        <v>279</v>
      </c>
      <c r="B413" s="49" t="s">
        <v>280</v>
      </c>
      <c r="C413" s="50" t="s">
        <v>7</v>
      </c>
      <c r="D413" s="86">
        <f>D414</f>
        <v>10143.699999999999</v>
      </c>
      <c r="E413" s="47"/>
      <c r="F413" s="33"/>
      <c r="G413" s="3"/>
    </row>
    <row r="414" spans="1:7" ht="38.25" customHeight="1">
      <c r="A414" s="27" t="s">
        <v>281</v>
      </c>
      <c r="B414" s="40" t="s">
        <v>282</v>
      </c>
      <c r="C414" s="39" t="s">
        <v>7</v>
      </c>
      <c r="D414" s="87">
        <f>D415+D419</f>
        <v>10143.699999999999</v>
      </c>
      <c r="E414" s="47"/>
      <c r="F414" s="33"/>
      <c r="G414" s="3"/>
    </row>
    <row r="415" spans="1:7" ht="24" customHeight="1">
      <c r="A415" s="27" t="s">
        <v>30</v>
      </c>
      <c r="B415" s="40" t="s">
        <v>283</v>
      </c>
      <c r="C415" s="39" t="s">
        <v>7</v>
      </c>
      <c r="D415" s="87">
        <f>D416+D417+D418</f>
        <v>822.98</v>
      </c>
      <c r="E415" s="47"/>
      <c r="F415" s="33"/>
      <c r="G415" s="3"/>
    </row>
    <row r="416" spans="1:7" ht="60" customHeight="1">
      <c r="A416" s="27" t="s">
        <v>17</v>
      </c>
      <c r="B416" s="40" t="s">
        <v>283</v>
      </c>
      <c r="C416" s="39">
        <v>100</v>
      </c>
      <c r="D416" s="87">
        <v>362.56</v>
      </c>
      <c r="E416" s="47"/>
      <c r="F416" s="33"/>
      <c r="G416" s="3"/>
    </row>
    <row r="417" spans="1:7" ht="27" customHeight="1">
      <c r="A417" s="27" t="s">
        <v>9</v>
      </c>
      <c r="B417" s="40" t="s">
        <v>283</v>
      </c>
      <c r="C417" s="39">
        <v>200</v>
      </c>
      <c r="D417" s="87">
        <v>456.81</v>
      </c>
      <c r="E417" s="47"/>
      <c r="F417" s="33"/>
      <c r="G417" s="3"/>
    </row>
    <row r="418" spans="1:7" ht="24" customHeight="1">
      <c r="A418" s="27" t="s">
        <v>11</v>
      </c>
      <c r="B418" s="40" t="s">
        <v>283</v>
      </c>
      <c r="C418" s="39">
        <v>800</v>
      </c>
      <c r="D418" s="87">
        <v>3.61</v>
      </c>
      <c r="E418" s="47"/>
      <c r="F418" s="33"/>
      <c r="G418" s="3"/>
    </row>
    <row r="419" spans="1:7" ht="42" customHeight="1">
      <c r="A419" s="5" t="s">
        <v>31</v>
      </c>
      <c r="B419" s="40" t="s">
        <v>284</v>
      </c>
      <c r="C419" s="39" t="s">
        <v>7</v>
      </c>
      <c r="D419" s="87">
        <f>D420</f>
        <v>9320.7199999999993</v>
      </c>
      <c r="E419" s="47"/>
      <c r="F419" s="33"/>
      <c r="G419" s="3"/>
    </row>
    <row r="420" spans="1:7" ht="60.75" customHeight="1">
      <c r="A420" s="27" t="s">
        <v>17</v>
      </c>
      <c r="B420" s="40" t="s">
        <v>284</v>
      </c>
      <c r="C420" s="39">
        <v>100</v>
      </c>
      <c r="D420" s="87">
        <v>9320.7199999999993</v>
      </c>
      <c r="E420" s="47"/>
      <c r="F420" s="33"/>
      <c r="G420" s="3"/>
    </row>
    <row r="421" spans="1:7" ht="45.75" customHeight="1">
      <c r="A421" s="48" t="s">
        <v>325</v>
      </c>
      <c r="B421" s="40"/>
      <c r="C421" s="39"/>
      <c r="D421" s="87"/>
      <c r="E421" s="47"/>
      <c r="F421" s="33"/>
      <c r="G421" s="3"/>
    </row>
    <row r="422" spans="1:7" ht="42.75" customHeight="1">
      <c r="A422" s="57" t="s">
        <v>37</v>
      </c>
      <c r="B422" s="49" t="s">
        <v>82</v>
      </c>
      <c r="C422" s="50" t="s">
        <v>7</v>
      </c>
      <c r="D422" s="86">
        <f>D423+D428+D435</f>
        <v>5321.78</v>
      </c>
      <c r="E422" s="15" t="e">
        <f>E423+E428</f>
        <v>#REF!</v>
      </c>
      <c r="F422" s="15">
        <f>F423+F428</f>
        <v>2451.08</v>
      </c>
      <c r="G422" s="3"/>
    </row>
    <row r="423" spans="1:7" ht="18.75">
      <c r="A423" s="23" t="s">
        <v>80</v>
      </c>
      <c r="B423" s="40" t="s">
        <v>81</v>
      </c>
      <c r="C423" s="39" t="s">
        <v>7</v>
      </c>
      <c r="D423" s="87">
        <f>D424+D426</f>
        <v>1177.0999999999999</v>
      </c>
      <c r="E423" s="15" t="e">
        <f>E424+E426+#REF!</f>
        <v>#REF!</v>
      </c>
      <c r="F423" s="15">
        <v>1415.6000000000001</v>
      </c>
      <c r="G423" s="3"/>
    </row>
    <row r="424" spans="1:7" ht="18.75">
      <c r="A424" s="27" t="s">
        <v>30</v>
      </c>
      <c r="B424" s="40" t="s">
        <v>83</v>
      </c>
      <c r="C424" s="39" t="s">
        <v>7</v>
      </c>
      <c r="D424" s="87">
        <f>D425</f>
        <v>41.56</v>
      </c>
      <c r="E424" s="15">
        <v>294.18</v>
      </c>
      <c r="F424" s="15">
        <v>58.940000000000005</v>
      </c>
      <c r="G424" s="3"/>
    </row>
    <row r="425" spans="1:7" ht="61.5" customHeight="1">
      <c r="A425" s="5" t="s">
        <v>8</v>
      </c>
      <c r="B425" s="40" t="s">
        <v>83</v>
      </c>
      <c r="C425" s="39" t="s">
        <v>2</v>
      </c>
      <c r="D425" s="87">
        <v>41.56</v>
      </c>
      <c r="E425" s="15">
        <v>58.17</v>
      </c>
      <c r="F425" s="15">
        <v>58.17</v>
      </c>
      <c r="G425" s="3"/>
    </row>
    <row r="426" spans="1:7" ht="37.5">
      <c r="A426" s="5" t="s">
        <v>31</v>
      </c>
      <c r="B426" s="40" t="s">
        <v>84</v>
      </c>
      <c r="C426" s="39" t="s">
        <v>7</v>
      </c>
      <c r="D426" s="87">
        <f>D427</f>
        <v>1135.54</v>
      </c>
      <c r="E426" s="15">
        <v>1356.66</v>
      </c>
      <c r="F426" s="15">
        <v>1356.66</v>
      </c>
      <c r="G426" s="3"/>
    </row>
    <row r="427" spans="1:7" ht="56.25">
      <c r="A427" s="5" t="s">
        <v>8</v>
      </c>
      <c r="B427" s="40" t="s">
        <v>84</v>
      </c>
      <c r="C427" s="39" t="s">
        <v>2</v>
      </c>
      <c r="D427" s="87">
        <v>1135.54</v>
      </c>
      <c r="E427" s="15">
        <v>1356.66</v>
      </c>
      <c r="F427" s="15">
        <v>1356.66</v>
      </c>
      <c r="G427" s="3"/>
    </row>
    <row r="428" spans="1:7" ht="38.25" customHeight="1">
      <c r="A428" s="23" t="s">
        <v>42</v>
      </c>
      <c r="B428" s="40" t="s">
        <v>85</v>
      </c>
      <c r="C428" s="39" t="s">
        <v>7</v>
      </c>
      <c r="D428" s="87">
        <f>D429+D433</f>
        <v>2816.19</v>
      </c>
      <c r="E428" s="15">
        <f>E429+E433</f>
        <v>1095.71</v>
      </c>
      <c r="F428" s="15">
        <f>F429+F433</f>
        <v>1035.48</v>
      </c>
      <c r="G428" s="3"/>
    </row>
    <row r="429" spans="1:7" ht="20.25" customHeight="1">
      <c r="A429" s="27" t="s">
        <v>15</v>
      </c>
      <c r="B429" s="40" t="s">
        <v>86</v>
      </c>
      <c r="C429" s="39" t="s">
        <v>7</v>
      </c>
      <c r="D429" s="87">
        <f>D430+D431+D432</f>
        <v>500.65999999999997</v>
      </c>
      <c r="E429" s="15">
        <f>E430+E431</f>
        <v>118.4</v>
      </c>
      <c r="F429" s="15">
        <f>F430+F431</f>
        <v>58.17</v>
      </c>
      <c r="G429" s="3"/>
    </row>
    <row r="430" spans="1:7" ht="60" customHeight="1">
      <c r="A430" s="5" t="s">
        <v>8</v>
      </c>
      <c r="B430" s="40" t="s">
        <v>86</v>
      </c>
      <c r="C430" s="39">
        <v>100</v>
      </c>
      <c r="D430" s="87">
        <v>58.22</v>
      </c>
      <c r="E430" s="15">
        <v>58.17</v>
      </c>
      <c r="F430" s="15">
        <v>58.17</v>
      </c>
      <c r="G430" s="3"/>
    </row>
    <row r="431" spans="1:7" ht="21" customHeight="1">
      <c r="A431" s="5" t="s">
        <v>9</v>
      </c>
      <c r="B431" s="40" t="s">
        <v>86</v>
      </c>
      <c r="C431" s="39">
        <v>200</v>
      </c>
      <c r="D431" s="87">
        <v>439.44</v>
      </c>
      <c r="E431" s="15">
        <v>60.23</v>
      </c>
      <c r="F431" s="31">
        <v>0</v>
      </c>
      <c r="G431" s="3"/>
    </row>
    <row r="432" spans="1:7" ht="21" customHeight="1">
      <c r="A432" s="5" t="s">
        <v>11</v>
      </c>
      <c r="B432" s="40" t="s">
        <v>86</v>
      </c>
      <c r="C432" s="39">
        <v>800</v>
      </c>
      <c r="D432" s="87">
        <v>3</v>
      </c>
      <c r="E432" s="15"/>
      <c r="F432" s="31"/>
      <c r="G432" s="3"/>
    </row>
    <row r="433" spans="1:7" ht="36.75" customHeight="1">
      <c r="A433" s="27" t="s">
        <v>16</v>
      </c>
      <c r="B433" s="40" t="s">
        <v>87</v>
      </c>
      <c r="C433" s="39" t="s">
        <v>7</v>
      </c>
      <c r="D433" s="87">
        <f>D434</f>
        <v>2315.5300000000002</v>
      </c>
      <c r="E433" s="15">
        <f>E434</f>
        <v>977.31</v>
      </c>
      <c r="F433" s="15">
        <f>F434</f>
        <v>977.31</v>
      </c>
      <c r="G433" s="3"/>
    </row>
    <row r="434" spans="1:7" ht="61.9" customHeight="1">
      <c r="A434" s="5" t="s">
        <v>8</v>
      </c>
      <c r="B434" s="40" t="s">
        <v>87</v>
      </c>
      <c r="C434" s="39">
        <v>100</v>
      </c>
      <c r="D434" s="87">
        <v>2315.5300000000002</v>
      </c>
      <c r="E434" s="15">
        <v>977.31</v>
      </c>
      <c r="F434" s="15">
        <v>977.31</v>
      </c>
      <c r="G434" s="3"/>
    </row>
    <row r="435" spans="1:7" ht="27" customHeight="1">
      <c r="A435" s="5" t="s">
        <v>39</v>
      </c>
      <c r="B435" s="40" t="s">
        <v>88</v>
      </c>
      <c r="C435" s="39" t="s">
        <v>7</v>
      </c>
      <c r="D435" s="87">
        <f>D436+D439</f>
        <v>1328.49</v>
      </c>
      <c r="E435" s="15"/>
      <c r="F435" s="15"/>
      <c r="G435" s="3"/>
    </row>
    <row r="436" spans="1:7" ht="24.75" customHeight="1">
      <c r="A436" s="27" t="s">
        <v>15</v>
      </c>
      <c r="B436" s="40" t="s">
        <v>89</v>
      </c>
      <c r="C436" s="39" t="s">
        <v>7</v>
      </c>
      <c r="D436" s="87">
        <f>D437+D438</f>
        <v>164.67000000000002</v>
      </c>
      <c r="E436" s="15"/>
      <c r="F436" s="15"/>
      <c r="G436" s="3"/>
    </row>
    <row r="437" spans="1:7" ht="61.9" customHeight="1">
      <c r="A437" s="5" t="s">
        <v>8</v>
      </c>
      <c r="B437" s="40" t="s">
        <v>89</v>
      </c>
      <c r="C437" s="39">
        <v>100</v>
      </c>
      <c r="D437" s="87">
        <v>58.17</v>
      </c>
      <c r="E437" s="15"/>
      <c r="F437" s="15"/>
      <c r="G437" s="3"/>
    </row>
    <row r="438" spans="1:7" ht="27" customHeight="1">
      <c r="A438" s="5" t="s">
        <v>9</v>
      </c>
      <c r="B438" s="40" t="s">
        <v>89</v>
      </c>
      <c r="C438" s="39">
        <v>200</v>
      </c>
      <c r="D438" s="87">
        <v>106.5</v>
      </c>
      <c r="E438" s="15"/>
      <c r="F438" s="15"/>
      <c r="G438" s="3"/>
    </row>
    <row r="439" spans="1:7" ht="36" customHeight="1">
      <c r="A439" s="27" t="s">
        <v>16</v>
      </c>
      <c r="B439" s="40" t="s">
        <v>90</v>
      </c>
      <c r="C439" s="39" t="s">
        <v>7</v>
      </c>
      <c r="D439" s="87">
        <f>D440</f>
        <v>1163.82</v>
      </c>
      <c r="E439" s="15"/>
      <c r="F439" s="15"/>
      <c r="G439" s="3"/>
    </row>
    <row r="440" spans="1:7" ht="60" customHeight="1">
      <c r="A440" s="5" t="s">
        <v>8</v>
      </c>
      <c r="B440" s="40" t="s">
        <v>90</v>
      </c>
      <c r="C440" s="39">
        <v>100</v>
      </c>
      <c r="D440" s="87">
        <v>1163.82</v>
      </c>
      <c r="E440" s="15"/>
      <c r="F440" s="15"/>
      <c r="G440" s="3"/>
    </row>
    <row r="441" spans="1:7" ht="37.5" customHeight="1">
      <c r="A441" s="57" t="s">
        <v>40</v>
      </c>
      <c r="B441" s="49" t="s">
        <v>91</v>
      </c>
      <c r="C441" s="50" t="s">
        <v>7</v>
      </c>
      <c r="D441" s="86">
        <f>D442+D447+D459+D462+D465+D497</f>
        <v>98667.079999999987</v>
      </c>
      <c r="E441" s="33" t="e">
        <f>E442+E447+E482</f>
        <v>#REF!</v>
      </c>
      <c r="F441" s="33" t="e">
        <f>F442+F447+F482</f>
        <v>#REF!</v>
      </c>
      <c r="G441" s="3"/>
    </row>
    <row r="442" spans="1:7" ht="18.75">
      <c r="A442" s="66" t="s">
        <v>294</v>
      </c>
      <c r="B442" s="40" t="s">
        <v>92</v>
      </c>
      <c r="C442" s="39" t="s">
        <v>7</v>
      </c>
      <c r="D442" s="87">
        <f>D445+D443</f>
        <v>1420.11</v>
      </c>
      <c r="E442" s="33" t="e">
        <f>#REF!+E445</f>
        <v>#REF!</v>
      </c>
      <c r="F442" s="33" t="e">
        <f>#REF!+F445</f>
        <v>#REF!</v>
      </c>
      <c r="G442" s="3"/>
    </row>
    <row r="443" spans="1:7" ht="18.75">
      <c r="A443" s="23" t="s">
        <v>15</v>
      </c>
      <c r="B443" s="40" t="s">
        <v>93</v>
      </c>
      <c r="C443" s="39" t="s">
        <v>7</v>
      </c>
      <c r="D443" s="87">
        <f>D444</f>
        <v>41.56</v>
      </c>
      <c r="E443" s="33"/>
      <c r="F443" s="33"/>
      <c r="G443" s="3"/>
    </row>
    <row r="444" spans="1:7" ht="56.25">
      <c r="A444" s="5" t="s">
        <v>8</v>
      </c>
      <c r="B444" s="40" t="s">
        <v>93</v>
      </c>
      <c r="C444" s="39">
        <v>100</v>
      </c>
      <c r="D444" s="87">
        <v>41.56</v>
      </c>
      <c r="E444" s="33"/>
      <c r="F444" s="33"/>
      <c r="G444" s="3"/>
    </row>
    <row r="445" spans="1:7" ht="36" customHeight="1">
      <c r="A445" s="27" t="s">
        <v>16</v>
      </c>
      <c r="B445" s="40" t="s">
        <v>94</v>
      </c>
      <c r="C445" s="39" t="s">
        <v>7</v>
      </c>
      <c r="D445" s="87">
        <f>D446</f>
        <v>1378.55</v>
      </c>
      <c r="E445" s="15">
        <f>E446</f>
        <v>991.48</v>
      </c>
      <c r="F445" s="15">
        <f>F446</f>
        <v>991.48</v>
      </c>
      <c r="G445" s="3"/>
    </row>
    <row r="446" spans="1:7" ht="62.25" customHeight="1">
      <c r="A446" s="5" t="s">
        <v>8</v>
      </c>
      <c r="B446" s="40" t="s">
        <v>94</v>
      </c>
      <c r="C446" s="39">
        <v>100</v>
      </c>
      <c r="D446" s="87">
        <v>1378.55</v>
      </c>
      <c r="E446" s="15">
        <v>991.48</v>
      </c>
      <c r="F446" s="15">
        <v>991.48</v>
      </c>
      <c r="G446" s="3"/>
    </row>
    <row r="447" spans="1:7" ht="35.450000000000003" customHeight="1">
      <c r="A447" s="22" t="s">
        <v>43</v>
      </c>
      <c r="B447" s="40" t="s">
        <v>95</v>
      </c>
      <c r="C447" s="39" t="s">
        <v>7</v>
      </c>
      <c r="D447" s="87">
        <f>D448+D452+D454+D457</f>
        <v>69823.64</v>
      </c>
      <c r="E447" s="33" t="e">
        <f>E448+E452+E454+#REF!+#REF!+E460+E462+E465+#REF!+#REF!+E468</f>
        <v>#REF!</v>
      </c>
      <c r="F447" s="33" t="e">
        <f>F448+F452+F454+#REF!+#REF!+F460+F462+F465+#REF!+#REF!+F468</f>
        <v>#REF!</v>
      </c>
      <c r="G447" s="3"/>
    </row>
    <row r="448" spans="1:7" ht="24.75" customHeight="1">
      <c r="A448" s="27" t="s">
        <v>15</v>
      </c>
      <c r="B448" s="40" t="s">
        <v>96</v>
      </c>
      <c r="C448" s="39" t="s">
        <v>7</v>
      </c>
      <c r="D448" s="87">
        <f>D449+D450+D451</f>
        <v>7902.44</v>
      </c>
      <c r="E448" s="15">
        <f>E449+E450+E451</f>
        <v>7308.61</v>
      </c>
      <c r="F448" s="15">
        <f>F449+F450+F451</f>
        <v>7803.07</v>
      </c>
      <c r="G448" s="3"/>
    </row>
    <row r="449" spans="1:7" ht="58.9" customHeight="1">
      <c r="A449" s="27" t="s">
        <v>17</v>
      </c>
      <c r="B449" s="40" t="s">
        <v>96</v>
      </c>
      <c r="C449" s="39">
        <v>100</v>
      </c>
      <c r="D449" s="87">
        <v>2007.08</v>
      </c>
      <c r="E449" s="15">
        <v>726.03</v>
      </c>
      <c r="F449" s="15">
        <v>726.03</v>
      </c>
      <c r="G449" s="3"/>
    </row>
    <row r="450" spans="1:7" ht="25.15" customHeight="1">
      <c r="A450" s="27" t="s">
        <v>9</v>
      </c>
      <c r="B450" s="40" t="s">
        <v>96</v>
      </c>
      <c r="C450" s="39">
        <v>200</v>
      </c>
      <c r="D450" s="87">
        <v>5210.96</v>
      </c>
      <c r="E450" s="15">
        <v>6159.58</v>
      </c>
      <c r="F450" s="15">
        <v>6654.04</v>
      </c>
      <c r="G450" s="3"/>
    </row>
    <row r="451" spans="1:7" ht="18.75">
      <c r="A451" s="27" t="s">
        <v>11</v>
      </c>
      <c r="B451" s="40" t="s">
        <v>96</v>
      </c>
      <c r="C451" s="39">
        <v>800</v>
      </c>
      <c r="D451" s="87">
        <v>684.4</v>
      </c>
      <c r="E451" s="15">
        <v>423</v>
      </c>
      <c r="F451" s="15">
        <v>423</v>
      </c>
      <c r="G451" s="3"/>
    </row>
    <row r="452" spans="1:7" ht="37.5">
      <c r="A452" s="27" t="s">
        <v>16</v>
      </c>
      <c r="B452" s="40" t="s">
        <v>97</v>
      </c>
      <c r="C452" s="39" t="s">
        <v>7</v>
      </c>
      <c r="D452" s="87">
        <f>D453</f>
        <v>61300.79</v>
      </c>
      <c r="E452" s="15">
        <f>E453</f>
        <v>13814.35</v>
      </c>
      <c r="F452" s="15">
        <f>F453</f>
        <v>13814.35</v>
      </c>
      <c r="G452" s="3"/>
    </row>
    <row r="453" spans="1:7" ht="58.15" customHeight="1">
      <c r="A453" s="5" t="s">
        <v>8</v>
      </c>
      <c r="B453" s="40" t="s">
        <v>97</v>
      </c>
      <c r="C453" s="39">
        <v>100</v>
      </c>
      <c r="D453" s="87">
        <v>61300.79</v>
      </c>
      <c r="E453" s="15">
        <v>13814.35</v>
      </c>
      <c r="F453" s="15">
        <v>13814.35</v>
      </c>
      <c r="G453" s="3"/>
    </row>
    <row r="454" spans="1:7" ht="40.5" customHeight="1">
      <c r="A454" s="27" t="s">
        <v>23</v>
      </c>
      <c r="B454" s="40" t="s">
        <v>98</v>
      </c>
      <c r="C454" s="39" t="s">
        <v>7</v>
      </c>
      <c r="D454" s="87">
        <f>D455+D456</f>
        <v>580.31000000000006</v>
      </c>
      <c r="E454" s="15">
        <f>E458</f>
        <v>200</v>
      </c>
      <c r="F454" s="15">
        <f>F458</f>
        <v>200</v>
      </c>
      <c r="G454" s="3"/>
    </row>
    <row r="455" spans="1:7" ht="64.5" customHeight="1">
      <c r="A455" s="5" t="s">
        <v>8</v>
      </c>
      <c r="B455" s="40" t="s">
        <v>98</v>
      </c>
      <c r="C455" s="39">
        <v>100</v>
      </c>
      <c r="D455" s="87">
        <v>479.05</v>
      </c>
      <c r="E455" s="15"/>
      <c r="F455" s="15"/>
      <c r="G455" s="3"/>
    </row>
    <row r="456" spans="1:7" ht="27" customHeight="1">
      <c r="A456" s="5" t="s">
        <v>9</v>
      </c>
      <c r="B456" s="40" t="s">
        <v>98</v>
      </c>
      <c r="C456" s="39">
        <v>200</v>
      </c>
      <c r="D456" s="87">
        <v>101.26</v>
      </c>
      <c r="E456" s="15"/>
      <c r="F456" s="15"/>
      <c r="G456" s="3"/>
    </row>
    <row r="457" spans="1:7" ht="41.25" customHeight="1">
      <c r="A457" s="63" t="s">
        <v>180</v>
      </c>
      <c r="B457" s="40" t="s">
        <v>99</v>
      </c>
      <c r="C457" s="39" t="s">
        <v>7</v>
      </c>
      <c r="D457" s="87">
        <f>D458</f>
        <v>40.1</v>
      </c>
      <c r="E457" s="15"/>
      <c r="F457" s="15"/>
      <c r="G457" s="3"/>
    </row>
    <row r="458" spans="1:7" ht="18" customHeight="1">
      <c r="A458" s="27" t="s">
        <v>9</v>
      </c>
      <c r="B458" s="40" t="s">
        <v>99</v>
      </c>
      <c r="C458" s="39">
        <v>200</v>
      </c>
      <c r="D458" s="87">
        <v>40.1</v>
      </c>
      <c r="E458" s="15">
        <v>200</v>
      </c>
      <c r="F458" s="15">
        <v>200</v>
      </c>
      <c r="G458" s="3"/>
    </row>
    <row r="459" spans="1:7" ht="21.75" customHeight="1">
      <c r="A459" s="27" t="s">
        <v>32</v>
      </c>
      <c r="B459" s="40" t="s">
        <v>100</v>
      </c>
      <c r="C459" s="39" t="s">
        <v>7</v>
      </c>
      <c r="D459" s="87">
        <f>D460</f>
        <v>25.18</v>
      </c>
      <c r="E459" s="15"/>
      <c r="F459" s="15"/>
      <c r="G459" s="3"/>
    </row>
    <row r="460" spans="1:7" ht="59.25" customHeight="1">
      <c r="A460" s="27" t="s">
        <v>189</v>
      </c>
      <c r="B460" s="40" t="s">
        <v>101</v>
      </c>
      <c r="C460" s="39" t="s">
        <v>7</v>
      </c>
      <c r="D460" s="87">
        <f>D461</f>
        <v>25.18</v>
      </c>
      <c r="E460" s="15">
        <f>E461</f>
        <v>0.98</v>
      </c>
      <c r="F460" s="15">
        <f>F461</f>
        <v>67.88</v>
      </c>
      <c r="G460" s="3"/>
    </row>
    <row r="461" spans="1:7" ht="24.6" customHeight="1">
      <c r="A461" s="27" t="s">
        <v>9</v>
      </c>
      <c r="B461" s="40" t="s">
        <v>101</v>
      </c>
      <c r="C461" s="39">
        <v>200</v>
      </c>
      <c r="D461" s="87">
        <v>25.18</v>
      </c>
      <c r="E461" s="15">
        <v>0.98</v>
      </c>
      <c r="F461" s="15">
        <v>67.88</v>
      </c>
      <c r="G461" s="3"/>
    </row>
    <row r="462" spans="1:7" ht="18.75">
      <c r="A462" s="32" t="s">
        <v>417</v>
      </c>
      <c r="B462" s="40" t="s">
        <v>102</v>
      </c>
      <c r="C462" s="39" t="s">
        <v>7</v>
      </c>
      <c r="D462" s="87">
        <f>D463</f>
        <v>375</v>
      </c>
      <c r="E462" s="15" t="e">
        <f>E463+#REF!</f>
        <v>#REF!</v>
      </c>
      <c r="F462" s="15" t="e">
        <f>F463+#REF!</f>
        <v>#REF!</v>
      </c>
      <c r="G462" s="3"/>
    </row>
    <row r="463" spans="1:7" ht="24" customHeight="1">
      <c r="A463" s="27" t="s">
        <v>38</v>
      </c>
      <c r="B463" s="40" t="s">
        <v>103</v>
      </c>
      <c r="C463" s="39" t="s">
        <v>7</v>
      </c>
      <c r="D463" s="87">
        <f>D464</f>
        <v>375</v>
      </c>
      <c r="E463" s="15">
        <v>303.92</v>
      </c>
      <c r="F463" s="15">
        <v>303.92</v>
      </c>
      <c r="G463" s="3"/>
    </row>
    <row r="464" spans="1:7" ht="24" customHeight="1">
      <c r="A464" s="27" t="s">
        <v>9</v>
      </c>
      <c r="B464" s="117" t="s">
        <v>103</v>
      </c>
      <c r="C464" s="116">
        <v>200</v>
      </c>
      <c r="D464" s="87">
        <v>375</v>
      </c>
      <c r="E464" s="15"/>
      <c r="F464" s="15"/>
      <c r="G464" s="3"/>
    </row>
    <row r="465" spans="1:7" ht="36" customHeight="1">
      <c r="A465" s="27" t="s">
        <v>35</v>
      </c>
      <c r="B465" s="40" t="s">
        <v>104</v>
      </c>
      <c r="C465" s="39" t="s">
        <v>7</v>
      </c>
      <c r="D465" s="87">
        <f>D466+D468+D472+D476+D478+D480+D482+D490+D492+D495+D470</f>
        <v>27023.15</v>
      </c>
      <c r="E465" s="15" t="e">
        <f>#REF!</f>
        <v>#REF!</v>
      </c>
      <c r="F465" s="15" t="e">
        <f>#REF!</f>
        <v>#REF!</v>
      </c>
      <c r="G465" s="3"/>
    </row>
    <row r="466" spans="1:7" ht="28.5" customHeight="1">
      <c r="A466" s="73" t="s">
        <v>15</v>
      </c>
      <c r="B466" s="40" t="s">
        <v>312</v>
      </c>
      <c r="C466" s="39" t="s">
        <v>7</v>
      </c>
      <c r="D466" s="87">
        <f>D467</f>
        <v>6</v>
      </c>
      <c r="E466" s="15"/>
      <c r="F466" s="15"/>
      <c r="G466" s="3"/>
    </row>
    <row r="467" spans="1:7" ht="28.5" customHeight="1">
      <c r="A467" s="27" t="s">
        <v>9</v>
      </c>
      <c r="B467" s="40" t="s">
        <v>312</v>
      </c>
      <c r="C467" s="39">
        <v>200</v>
      </c>
      <c r="D467" s="87">
        <v>6</v>
      </c>
      <c r="E467" s="15"/>
      <c r="F467" s="15"/>
      <c r="G467" s="3"/>
    </row>
    <row r="468" spans="1:7" ht="18.75">
      <c r="A468" s="27" t="s">
        <v>33</v>
      </c>
      <c r="B468" s="40" t="s">
        <v>105</v>
      </c>
      <c r="C468" s="39" t="s">
        <v>7</v>
      </c>
      <c r="D468" s="87">
        <f>D469</f>
        <v>357.75</v>
      </c>
      <c r="E468" s="15" t="e">
        <f>E469+#REF!</f>
        <v>#REF!</v>
      </c>
      <c r="F468" s="15" t="e">
        <f>F469+#REF!</f>
        <v>#REF!</v>
      </c>
      <c r="G468" s="3"/>
    </row>
    <row r="469" spans="1:7" ht="56.25" customHeight="1">
      <c r="A469" s="27" t="s">
        <v>17</v>
      </c>
      <c r="B469" s="40" t="s">
        <v>105</v>
      </c>
      <c r="C469" s="39">
        <v>100</v>
      </c>
      <c r="D469" s="87">
        <v>357.75</v>
      </c>
      <c r="E469" s="15">
        <v>514.79</v>
      </c>
      <c r="F469" s="15">
        <v>514.79</v>
      </c>
      <c r="G469" s="3"/>
    </row>
    <row r="470" spans="1:7" ht="24.75" customHeight="1">
      <c r="A470" s="27" t="s">
        <v>376</v>
      </c>
      <c r="B470" s="125" t="s">
        <v>475</v>
      </c>
      <c r="C470" s="124" t="s">
        <v>7</v>
      </c>
      <c r="D470" s="87">
        <f>D471</f>
        <v>30</v>
      </c>
      <c r="E470" s="15"/>
      <c r="F470" s="15"/>
      <c r="G470" s="3"/>
    </row>
    <row r="471" spans="1:7" ht="28.5" customHeight="1">
      <c r="A471" s="27" t="s">
        <v>9</v>
      </c>
      <c r="B471" s="125" t="s">
        <v>475</v>
      </c>
      <c r="C471" s="124">
        <v>200</v>
      </c>
      <c r="D471" s="87">
        <v>30</v>
      </c>
      <c r="E471" s="15"/>
      <c r="F471" s="15"/>
      <c r="G471" s="3"/>
    </row>
    <row r="472" spans="1:7" ht="40.5" customHeight="1">
      <c r="A472" s="27" t="s">
        <v>285</v>
      </c>
      <c r="B472" s="40" t="s">
        <v>286</v>
      </c>
      <c r="C472" s="39" t="s">
        <v>7</v>
      </c>
      <c r="D472" s="87">
        <f>D473+D474+D475</f>
        <v>14362.590000000002</v>
      </c>
      <c r="E472" s="15"/>
      <c r="F472" s="15"/>
      <c r="G472" s="3"/>
    </row>
    <row r="473" spans="1:7" ht="56.25" customHeight="1">
      <c r="A473" s="27" t="s">
        <v>17</v>
      </c>
      <c r="B473" s="40" t="s">
        <v>286</v>
      </c>
      <c r="C473" s="39">
        <v>100</v>
      </c>
      <c r="D473" s="87">
        <v>12370.29</v>
      </c>
      <c r="E473" s="15"/>
      <c r="F473" s="15"/>
      <c r="G473" s="3"/>
    </row>
    <row r="474" spans="1:7" ht="30" customHeight="1">
      <c r="A474" s="27" t="s">
        <v>9</v>
      </c>
      <c r="B474" s="40" t="s">
        <v>286</v>
      </c>
      <c r="C474" s="39">
        <v>200</v>
      </c>
      <c r="D474" s="87">
        <v>1968.1</v>
      </c>
      <c r="E474" s="15"/>
      <c r="F474" s="15"/>
      <c r="G474" s="3"/>
    </row>
    <row r="475" spans="1:7" ht="29.25" customHeight="1">
      <c r="A475" s="27" t="s">
        <v>11</v>
      </c>
      <c r="B475" s="40" t="s">
        <v>286</v>
      </c>
      <c r="C475" s="39">
        <v>800</v>
      </c>
      <c r="D475" s="87">
        <v>24.2</v>
      </c>
      <c r="E475" s="15"/>
      <c r="F475" s="15"/>
      <c r="G475" s="3"/>
    </row>
    <row r="476" spans="1:7" ht="40.5" customHeight="1">
      <c r="A476" s="27" t="s">
        <v>300</v>
      </c>
      <c r="B476" s="40" t="s">
        <v>301</v>
      </c>
      <c r="C476" s="39" t="s">
        <v>7</v>
      </c>
      <c r="D476" s="87">
        <f>D477</f>
        <v>10</v>
      </c>
      <c r="E476" s="15"/>
      <c r="F476" s="15"/>
      <c r="G476" s="3"/>
    </row>
    <row r="477" spans="1:7" ht="19.5" customHeight="1">
      <c r="A477" s="27" t="s">
        <v>9</v>
      </c>
      <c r="B477" s="40" t="s">
        <v>301</v>
      </c>
      <c r="C477" s="39">
        <v>200</v>
      </c>
      <c r="D477" s="87">
        <v>10</v>
      </c>
      <c r="E477" s="15"/>
      <c r="F477" s="15"/>
      <c r="G477" s="3"/>
    </row>
    <row r="478" spans="1:7" ht="42.75" customHeight="1">
      <c r="A478" s="78" t="s">
        <v>457</v>
      </c>
      <c r="B478" s="125" t="s">
        <v>458</v>
      </c>
      <c r="C478" s="124" t="s">
        <v>7</v>
      </c>
      <c r="D478" s="87">
        <f>D479</f>
        <v>3907.46</v>
      </c>
      <c r="E478" s="15"/>
      <c r="F478" s="15"/>
      <c r="G478" s="3"/>
    </row>
    <row r="479" spans="1:7" ht="19.5" customHeight="1">
      <c r="A479" s="27" t="s">
        <v>9</v>
      </c>
      <c r="B479" s="125" t="s">
        <v>458</v>
      </c>
      <c r="C479" s="124">
        <v>200</v>
      </c>
      <c r="D479" s="87">
        <v>3907.46</v>
      </c>
      <c r="E479" s="15"/>
      <c r="F479" s="15"/>
      <c r="G479" s="3"/>
    </row>
    <row r="480" spans="1:7" ht="40.5" customHeight="1">
      <c r="A480" s="78" t="s">
        <v>459</v>
      </c>
      <c r="B480" s="125" t="s">
        <v>460</v>
      </c>
      <c r="C480" s="124" t="s">
        <v>7</v>
      </c>
      <c r="D480" s="87">
        <f>D481</f>
        <v>6920.1</v>
      </c>
      <c r="E480" s="15"/>
      <c r="F480" s="15"/>
      <c r="G480" s="3"/>
    </row>
    <row r="481" spans="1:7" ht="19.5" customHeight="1">
      <c r="A481" s="27" t="s">
        <v>9</v>
      </c>
      <c r="B481" s="125" t="s">
        <v>460</v>
      </c>
      <c r="C481" s="124">
        <v>200</v>
      </c>
      <c r="D481" s="87">
        <v>6920.1</v>
      </c>
      <c r="E481" s="15"/>
      <c r="F481" s="15"/>
      <c r="G481" s="3"/>
    </row>
    <row r="482" spans="1:7" ht="21.75" customHeight="1">
      <c r="A482" s="26" t="s">
        <v>34</v>
      </c>
      <c r="B482" s="40" t="s">
        <v>106</v>
      </c>
      <c r="C482" s="39" t="s">
        <v>7</v>
      </c>
      <c r="D482" s="87">
        <f>D483+D484</f>
        <v>309.25</v>
      </c>
      <c r="E482" s="15">
        <f>E483</f>
        <v>200</v>
      </c>
      <c r="F482" s="15">
        <f>F483</f>
        <v>200</v>
      </c>
      <c r="G482" s="3"/>
    </row>
    <row r="483" spans="1:7" ht="18.75">
      <c r="A483" s="27" t="s">
        <v>9</v>
      </c>
      <c r="B483" s="40" t="s">
        <v>106</v>
      </c>
      <c r="C483" s="39">
        <v>200</v>
      </c>
      <c r="D483" s="87">
        <v>200</v>
      </c>
      <c r="E483" s="15">
        <f>E484</f>
        <v>200</v>
      </c>
      <c r="F483" s="15">
        <f>F484</f>
        <v>200</v>
      </c>
      <c r="G483" s="3"/>
    </row>
    <row r="484" spans="1:7" ht="18" customHeight="1">
      <c r="A484" s="27" t="s">
        <v>11</v>
      </c>
      <c r="B484" s="40" t="s">
        <v>106</v>
      </c>
      <c r="C484" s="39">
        <v>800</v>
      </c>
      <c r="D484" s="87">
        <v>109.25</v>
      </c>
      <c r="E484" s="15">
        <v>200</v>
      </c>
      <c r="F484" s="15">
        <v>200</v>
      </c>
      <c r="G484" s="3"/>
    </row>
    <row r="485" spans="1:7" ht="22.5" customHeight="1">
      <c r="A485" s="27" t="s">
        <v>287</v>
      </c>
      <c r="B485" s="40" t="s">
        <v>288</v>
      </c>
      <c r="C485" s="39" t="s">
        <v>7</v>
      </c>
      <c r="D485" s="87">
        <f>D487+D489+D486+D488</f>
        <v>0</v>
      </c>
      <c r="E485" s="15"/>
      <c r="F485" s="15"/>
      <c r="G485" s="3"/>
    </row>
    <row r="486" spans="1:7" ht="58.5" customHeight="1">
      <c r="A486" s="27" t="s">
        <v>17</v>
      </c>
      <c r="B486" s="40" t="s">
        <v>288</v>
      </c>
      <c r="C486" s="39">
        <v>100</v>
      </c>
      <c r="D486" s="87">
        <v>0</v>
      </c>
      <c r="E486" s="15"/>
      <c r="F486" s="15"/>
      <c r="G486" s="3"/>
    </row>
    <row r="487" spans="1:7" ht="18.75" customHeight="1">
      <c r="A487" s="27" t="s">
        <v>9</v>
      </c>
      <c r="B487" s="40" t="s">
        <v>288</v>
      </c>
      <c r="C487" s="39">
        <v>200</v>
      </c>
      <c r="D487" s="87">
        <v>0</v>
      </c>
      <c r="E487" s="15"/>
      <c r="F487" s="15"/>
      <c r="G487" s="3"/>
    </row>
    <row r="488" spans="1:7" ht="18.75" customHeight="1">
      <c r="A488" s="27" t="s">
        <v>10</v>
      </c>
      <c r="B488" s="103" t="s">
        <v>288</v>
      </c>
      <c r="C488" s="102">
        <v>300</v>
      </c>
      <c r="D488" s="87">
        <v>0</v>
      </c>
      <c r="E488" s="15"/>
      <c r="F488" s="15"/>
      <c r="G488" s="3"/>
    </row>
    <row r="489" spans="1:7" ht="18.75" customHeight="1">
      <c r="A489" s="27" t="s">
        <v>11</v>
      </c>
      <c r="B489" s="40" t="s">
        <v>288</v>
      </c>
      <c r="C489" s="39">
        <v>800</v>
      </c>
      <c r="D489" s="87">
        <v>0</v>
      </c>
      <c r="E489" s="15"/>
      <c r="F489" s="15"/>
      <c r="G489" s="3"/>
    </row>
    <row r="490" spans="1:7" ht="18.75" customHeight="1">
      <c r="A490" s="120" t="s">
        <v>421</v>
      </c>
      <c r="B490" s="117" t="s">
        <v>420</v>
      </c>
      <c r="C490" s="116" t="s">
        <v>7</v>
      </c>
      <c r="D490" s="87">
        <f>D491</f>
        <v>17</v>
      </c>
      <c r="E490" s="15"/>
      <c r="F490" s="15"/>
      <c r="G490" s="3"/>
    </row>
    <row r="491" spans="1:7" ht="18.75" customHeight="1">
      <c r="A491" s="120" t="s">
        <v>422</v>
      </c>
      <c r="B491" s="117" t="s">
        <v>420</v>
      </c>
      <c r="C491" s="116">
        <v>700</v>
      </c>
      <c r="D491" s="87">
        <v>17</v>
      </c>
      <c r="E491" s="15"/>
      <c r="F491" s="15"/>
      <c r="G491" s="3"/>
    </row>
    <row r="492" spans="1:7" ht="42.75" customHeight="1">
      <c r="A492" s="65" t="s">
        <v>190</v>
      </c>
      <c r="B492" s="40" t="s">
        <v>107</v>
      </c>
      <c r="C492" s="39" t="s">
        <v>7</v>
      </c>
      <c r="D492" s="87">
        <f>D493+D494</f>
        <v>1100</v>
      </c>
      <c r="E492" s="15"/>
      <c r="F492" s="15"/>
      <c r="G492" s="3"/>
    </row>
    <row r="493" spans="1:7" ht="60.75" customHeight="1">
      <c r="A493" s="27" t="s">
        <v>17</v>
      </c>
      <c r="B493" s="40" t="s">
        <v>107</v>
      </c>
      <c r="C493" s="39">
        <v>100</v>
      </c>
      <c r="D493" s="87">
        <v>1081</v>
      </c>
      <c r="E493" s="15"/>
      <c r="F493" s="15"/>
      <c r="G493" s="3"/>
    </row>
    <row r="494" spans="1:7" ht="21.75" customHeight="1">
      <c r="A494" s="27" t="s">
        <v>9</v>
      </c>
      <c r="B494" s="40" t="s">
        <v>107</v>
      </c>
      <c r="C494" s="39">
        <v>200</v>
      </c>
      <c r="D494" s="87">
        <v>19</v>
      </c>
      <c r="E494" s="15"/>
      <c r="F494" s="15"/>
      <c r="G494" s="3"/>
    </row>
    <row r="495" spans="1:7" ht="42" customHeight="1">
      <c r="A495" s="27" t="s">
        <v>191</v>
      </c>
      <c r="B495" s="40" t="s">
        <v>108</v>
      </c>
      <c r="C495" s="39" t="s">
        <v>7</v>
      </c>
      <c r="D495" s="87">
        <f>D496</f>
        <v>3</v>
      </c>
      <c r="E495" s="15"/>
      <c r="F495" s="15"/>
      <c r="G495" s="3"/>
    </row>
    <row r="496" spans="1:7" ht="24" customHeight="1">
      <c r="A496" s="27" t="s">
        <v>9</v>
      </c>
      <c r="B496" s="40" t="s">
        <v>108</v>
      </c>
      <c r="C496" s="39">
        <v>200</v>
      </c>
      <c r="D496" s="87">
        <v>3</v>
      </c>
      <c r="E496" s="15"/>
      <c r="F496" s="15"/>
      <c r="G496" s="3"/>
    </row>
    <row r="497" spans="1:7" ht="24" customHeight="1">
      <c r="A497" s="27" t="s">
        <v>396</v>
      </c>
      <c r="B497" s="40" t="s">
        <v>394</v>
      </c>
      <c r="C497" s="39" t="s">
        <v>7</v>
      </c>
      <c r="D497" s="87">
        <f>D498</f>
        <v>0</v>
      </c>
      <c r="E497" s="15"/>
      <c r="F497" s="15"/>
      <c r="G497" s="3"/>
    </row>
    <row r="498" spans="1:7" ht="24" customHeight="1">
      <c r="A498" s="27" t="s">
        <v>397</v>
      </c>
      <c r="B498" s="40" t="s">
        <v>395</v>
      </c>
      <c r="C498" s="39" t="s">
        <v>7</v>
      </c>
      <c r="D498" s="87">
        <f>D499</f>
        <v>0</v>
      </c>
      <c r="E498" s="15"/>
      <c r="F498" s="15"/>
      <c r="G498" s="3"/>
    </row>
    <row r="499" spans="1:7" ht="42.75" customHeight="1">
      <c r="A499" s="27" t="s">
        <v>217</v>
      </c>
      <c r="B499" s="40" t="s">
        <v>395</v>
      </c>
      <c r="C499" s="39">
        <v>400</v>
      </c>
      <c r="D499" s="87">
        <v>0</v>
      </c>
      <c r="E499" s="15"/>
      <c r="F499" s="15"/>
      <c r="G499" s="3"/>
    </row>
    <row r="500" spans="1:7" ht="60.75" customHeight="1">
      <c r="A500" s="48" t="s">
        <v>324</v>
      </c>
      <c r="B500" s="49" t="s">
        <v>323</v>
      </c>
      <c r="C500" s="50" t="s">
        <v>7</v>
      </c>
      <c r="D500" s="86">
        <f>D501</f>
        <v>30</v>
      </c>
      <c r="E500" s="15"/>
      <c r="F500" s="15"/>
      <c r="G500" s="3"/>
    </row>
    <row r="501" spans="1:7" ht="45.75" customHeight="1">
      <c r="A501" s="27" t="s">
        <v>322</v>
      </c>
      <c r="B501" s="40" t="s">
        <v>346</v>
      </c>
      <c r="C501" s="39" t="s">
        <v>7</v>
      </c>
      <c r="D501" s="87">
        <f>D502</f>
        <v>30</v>
      </c>
      <c r="E501" s="15"/>
      <c r="F501" s="15"/>
      <c r="G501" s="3"/>
    </row>
    <row r="502" spans="1:7" ht="24" customHeight="1">
      <c r="A502" s="27" t="s">
        <v>9</v>
      </c>
      <c r="B502" s="40" t="s">
        <v>346</v>
      </c>
      <c r="C502" s="39">
        <v>200</v>
      </c>
      <c r="D502" s="87">
        <v>30</v>
      </c>
      <c r="E502" s="15"/>
      <c r="F502" s="15"/>
      <c r="G502" s="3"/>
    </row>
    <row r="503" spans="1:7" ht="39" customHeight="1">
      <c r="A503" s="58" t="s">
        <v>289</v>
      </c>
      <c r="B503" s="49" t="s">
        <v>109</v>
      </c>
      <c r="C503" s="50" t="s">
        <v>7</v>
      </c>
      <c r="D503" s="86">
        <f>D504+D507</f>
        <v>1930</v>
      </c>
      <c r="E503" s="30"/>
      <c r="F503" s="30"/>
      <c r="G503" s="3"/>
    </row>
    <row r="504" spans="1:7" ht="27.75" customHeight="1">
      <c r="A504" s="112" t="s">
        <v>467</v>
      </c>
      <c r="B504" s="49" t="s">
        <v>468</v>
      </c>
      <c r="C504" s="50" t="s">
        <v>7</v>
      </c>
      <c r="D504" s="86">
        <f>D505</f>
        <v>787.89</v>
      </c>
      <c r="E504" s="30"/>
      <c r="F504" s="30"/>
      <c r="G504" s="3"/>
    </row>
    <row r="505" spans="1:7" ht="63.75" customHeight="1">
      <c r="A505" s="115" t="s">
        <v>469</v>
      </c>
      <c r="B505" s="125" t="s">
        <v>470</v>
      </c>
      <c r="C505" s="124" t="s">
        <v>7</v>
      </c>
      <c r="D505" s="87">
        <f>D506</f>
        <v>787.89</v>
      </c>
      <c r="E505" s="30"/>
      <c r="F505" s="30"/>
      <c r="G505" s="3"/>
    </row>
    <row r="506" spans="1:7" ht="27.75" customHeight="1">
      <c r="A506" s="5" t="s">
        <v>9</v>
      </c>
      <c r="B506" s="40" t="s">
        <v>174</v>
      </c>
      <c r="C506" s="39">
        <v>200</v>
      </c>
      <c r="D506" s="87">
        <v>787.89</v>
      </c>
      <c r="E506" s="30"/>
      <c r="F506" s="30"/>
      <c r="G506" s="3"/>
    </row>
    <row r="507" spans="1:7" ht="34.5" customHeight="1">
      <c r="A507" s="112" t="s">
        <v>461</v>
      </c>
      <c r="B507" s="49" t="s">
        <v>462</v>
      </c>
      <c r="C507" s="50" t="s">
        <v>7</v>
      </c>
      <c r="D507" s="86">
        <f>D508+D510</f>
        <v>1142.1099999999999</v>
      </c>
      <c r="E507" s="30"/>
      <c r="F507" s="30"/>
      <c r="G507" s="3"/>
    </row>
    <row r="508" spans="1:7" ht="63" customHeight="1">
      <c r="A508" s="101" t="s">
        <v>463</v>
      </c>
      <c r="B508" s="125" t="s">
        <v>464</v>
      </c>
      <c r="C508" s="124" t="s">
        <v>7</v>
      </c>
      <c r="D508" s="87">
        <f>D509</f>
        <v>1085</v>
      </c>
      <c r="E508" s="30"/>
      <c r="F508" s="30"/>
      <c r="G508" s="3"/>
    </row>
    <row r="509" spans="1:7" ht="27.75" customHeight="1">
      <c r="A509" s="5" t="s">
        <v>9</v>
      </c>
      <c r="B509" s="125" t="s">
        <v>464</v>
      </c>
      <c r="C509" s="124">
        <v>200</v>
      </c>
      <c r="D509" s="87">
        <v>1085</v>
      </c>
      <c r="E509" s="30"/>
      <c r="F509" s="30"/>
      <c r="G509" s="3"/>
    </row>
    <row r="510" spans="1:7" ht="60.75" customHeight="1">
      <c r="A510" s="101" t="s">
        <v>465</v>
      </c>
      <c r="B510" s="125" t="s">
        <v>466</v>
      </c>
      <c r="C510" s="124" t="s">
        <v>7</v>
      </c>
      <c r="D510" s="87">
        <f>D511</f>
        <v>57.11</v>
      </c>
      <c r="E510" s="30"/>
      <c r="F510" s="30"/>
      <c r="G510" s="3"/>
    </row>
    <row r="511" spans="1:7" ht="25.5" customHeight="1">
      <c r="A511" s="78" t="s">
        <v>9</v>
      </c>
      <c r="B511" s="125" t="s">
        <v>466</v>
      </c>
      <c r="C511" s="124">
        <v>200</v>
      </c>
      <c r="D511" s="87">
        <v>57.11</v>
      </c>
      <c r="E511" s="30"/>
      <c r="F511" s="30"/>
      <c r="G511" s="3"/>
    </row>
    <row r="512" spans="1:7" ht="44.25" customHeight="1">
      <c r="A512" s="82" t="s">
        <v>390</v>
      </c>
      <c r="B512" s="49" t="s">
        <v>389</v>
      </c>
      <c r="C512" s="50" t="s">
        <v>7</v>
      </c>
      <c r="D512" s="86">
        <f>D513+D517</f>
        <v>910.18000000000006</v>
      </c>
      <c r="E512" s="30"/>
      <c r="F512" s="30"/>
      <c r="G512" s="3"/>
    </row>
    <row r="513" spans="1:7" ht="27.75" customHeight="1">
      <c r="A513" s="27" t="s">
        <v>15</v>
      </c>
      <c r="B513" s="40" t="s">
        <v>391</v>
      </c>
      <c r="C513" s="39" t="s">
        <v>7</v>
      </c>
      <c r="D513" s="87">
        <f>D514+D515+D516</f>
        <v>27.7</v>
      </c>
      <c r="E513" s="30"/>
      <c r="F513" s="30"/>
      <c r="G513" s="3"/>
    </row>
    <row r="514" spans="1:7" ht="58.5" customHeight="1">
      <c r="A514" s="27" t="s">
        <v>17</v>
      </c>
      <c r="B514" s="40" t="s">
        <v>391</v>
      </c>
      <c r="C514" s="39">
        <v>100</v>
      </c>
      <c r="D514" s="87">
        <v>27.7</v>
      </c>
      <c r="E514" s="30"/>
      <c r="F514" s="30"/>
      <c r="G514" s="3"/>
    </row>
    <row r="515" spans="1:7" ht="18.75">
      <c r="A515" s="5" t="s">
        <v>9</v>
      </c>
      <c r="B515" s="111" t="s">
        <v>391</v>
      </c>
      <c r="C515" s="110">
        <v>200</v>
      </c>
      <c r="D515" s="87">
        <v>0</v>
      </c>
      <c r="E515" s="30"/>
      <c r="F515" s="30"/>
      <c r="G515" s="3"/>
    </row>
    <row r="516" spans="1:7" ht="18.75">
      <c r="A516" s="27" t="s">
        <v>11</v>
      </c>
      <c r="B516" s="119" t="s">
        <v>391</v>
      </c>
      <c r="C516" s="118">
        <v>800</v>
      </c>
      <c r="D516" s="87">
        <v>0</v>
      </c>
      <c r="E516" s="30"/>
      <c r="F516" s="30"/>
      <c r="G516" s="3"/>
    </row>
    <row r="517" spans="1:7" ht="42.75" customHeight="1">
      <c r="A517" s="27" t="s">
        <v>16</v>
      </c>
      <c r="B517" s="40" t="s">
        <v>392</v>
      </c>
      <c r="C517" s="39" t="s">
        <v>7</v>
      </c>
      <c r="D517" s="87">
        <f>D518</f>
        <v>882.48</v>
      </c>
      <c r="E517" s="30"/>
      <c r="F517" s="30"/>
      <c r="G517" s="3"/>
    </row>
    <row r="518" spans="1:7" ht="65.25" customHeight="1">
      <c r="A518" s="5" t="s">
        <v>8</v>
      </c>
      <c r="B518" s="40" t="s">
        <v>392</v>
      </c>
      <c r="C518" s="39">
        <v>100</v>
      </c>
      <c r="D518" s="87">
        <v>882.48</v>
      </c>
      <c r="E518" s="30"/>
      <c r="F518" s="30"/>
      <c r="G518" s="3"/>
    </row>
    <row r="519" spans="1:7" ht="43.5" customHeight="1">
      <c r="A519" s="52" t="s">
        <v>290</v>
      </c>
      <c r="B519" s="49" t="s">
        <v>291</v>
      </c>
      <c r="C519" s="50" t="s">
        <v>7</v>
      </c>
      <c r="D519" s="86">
        <f>D520</f>
        <v>70</v>
      </c>
      <c r="E519" s="30"/>
      <c r="F519" s="30"/>
      <c r="G519" s="3"/>
    </row>
    <row r="520" spans="1:7" ht="42" customHeight="1">
      <c r="A520" s="5" t="s">
        <v>175</v>
      </c>
      <c r="B520" s="40" t="s">
        <v>292</v>
      </c>
      <c r="C520" s="50" t="s">
        <v>7</v>
      </c>
      <c r="D520" s="87">
        <f>D521</f>
        <v>70</v>
      </c>
      <c r="E520" s="30"/>
      <c r="F520" s="30"/>
      <c r="G520" s="3"/>
    </row>
    <row r="521" spans="1:7" ht="27.75" customHeight="1">
      <c r="A521" s="5" t="s">
        <v>9</v>
      </c>
      <c r="B521" s="40" t="s">
        <v>292</v>
      </c>
      <c r="C521" s="39">
        <v>200</v>
      </c>
      <c r="D521" s="87">
        <v>70</v>
      </c>
      <c r="E521" s="30"/>
      <c r="F521" s="30"/>
      <c r="G521" s="3"/>
    </row>
    <row r="522" spans="1:7" ht="42" customHeight="1">
      <c r="A522" s="52" t="s">
        <v>114</v>
      </c>
      <c r="B522" s="49" t="s">
        <v>115</v>
      </c>
      <c r="C522" s="50" t="s">
        <v>7</v>
      </c>
      <c r="D522" s="86">
        <f>D523</f>
        <v>367.31</v>
      </c>
      <c r="E522" s="30"/>
      <c r="F522" s="30"/>
      <c r="G522" s="3"/>
    </row>
    <row r="523" spans="1:7" ht="42" customHeight="1">
      <c r="A523" s="5" t="s">
        <v>176</v>
      </c>
      <c r="B523" s="40" t="s">
        <v>116</v>
      </c>
      <c r="C523" s="39" t="s">
        <v>7</v>
      </c>
      <c r="D523" s="87">
        <f>D524</f>
        <v>367.31</v>
      </c>
      <c r="E523" s="30"/>
      <c r="F523" s="30"/>
      <c r="G523" s="3"/>
    </row>
    <row r="524" spans="1:7" ht="31.5" customHeight="1">
      <c r="A524" s="5" t="s">
        <v>9</v>
      </c>
      <c r="B524" s="40" t="s">
        <v>116</v>
      </c>
      <c r="C524" s="39">
        <v>200</v>
      </c>
      <c r="D524" s="87">
        <v>367.31</v>
      </c>
      <c r="E524" s="30"/>
      <c r="F524" s="30"/>
      <c r="G524" s="3"/>
    </row>
    <row r="525" spans="1:7" ht="44.25" customHeight="1">
      <c r="A525" s="52" t="s">
        <v>295</v>
      </c>
      <c r="B525" s="49" t="s">
        <v>296</v>
      </c>
      <c r="C525" s="50" t="s">
        <v>7</v>
      </c>
      <c r="D525" s="86">
        <f>D526</f>
        <v>22156.329999999998</v>
      </c>
      <c r="E525" s="30"/>
      <c r="F525" s="30"/>
      <c r="G525" s="3"/>
    </row>
    <row r="526" spans="1:7" ht="40.5" customHeight="1">
      <c r="A526" s="5" t="s">
        <v>297</v>
      </c>
      <c r="B526" s="40" t="s">
        <v>298</v>
      </c>
      <c r="C526" s="39" t="s">
        <v>7</v>
      </c>
      <c r="D526" s="87">
        <f>D527+D528+D529</f>
        <v>22156.329999999998</v>
      </c>
      <c r="E526" s="30"/>
      <c r="F526" s="30"/>
      <c r="G526" s="3"/>
    </row>
    <row r="527" spans="1:7" ht="60" customHeight="1">
      <c r="A527" s="27" t="s">
        <v>17</v>
      </c>
      <c r="B527" s="40" t="s">
        <v>298</v>
      </c>
      <c r="C527" s="39">
        <v>100</v>
      </c>
      <c r="D527" s="87">
        <v>18471.580000000002</v>
      </c>
      <c r="E527" s="30"/>
      <c r="F527" s="30"/>
      <c r="G527" s="3"/>
    </row>
    <row r="528" spans="1:7" ht="30.75" customHeight="1">
      <c r="A528" s="5" t="s">
        <v>9</v>
      </c>
      <c r="B528" s="40" t="s">
        <v>298</v>
      </c>
      <c r="C528" s="39">
        <v>200</v>
      </c>
      <c r="D528" s="87">
        <v>3209.74</v>
      </c>
      <c r="E528" s="30"/>
      <c r="F528" s="30"/>
      <c r="G528" s="3"/>
    </row>
    <row r="529" spans="1:7" ht="25.5" customHeight="1">
      <c r="A529" s="5" t="s">
        <v>11</v>
      </c>
      <c r="B529" s="40" t="s">
        <v>298</v>
      </c>
      <c r="C529" s="39">
        <v>800</v>
      </c>
      <c r="D529" s="87">
        <v>475.01</v>
      </c>
      <c r="E529" s="30"/>
      <c r="F529" s="30"/>
      <c r="G529" s="3"/>
    </row>
    <row r="530" spans="1:7" ht="19.149999999999999" customHeight="1">
      <c r="A530" s="59" t="s">
        <v>13</v>
      </c>
      <c r="B530" s="60"/>
      <c r="C530" s="60"/>
      <c r="D530" s="97">
        <f>D16+D20+D34+D50+D74+D110+D116+D146+D153+D231+D285+D294+D313+D324+D413+D422+D441+D503+D519+D522+D525+D500+D512</f>
        <v>1746163.6200000003</v>
      </c>
      <c r="E530" s="35" t="e">
        <f>E16+E166+E183+#REF!+#REF!+#REF!+#REF!+#REF!+E422+E441+#REF!+#REF!+#REF!</f>
        <v>#REF!</v>
      </c>
      <c r="F530" s="35" t="e">
        <f>F16+F166+F183+#REF!+#REF!+#REF!+#REF!+#REF!+F422+F441+#REF!+#REF!+#REF!</f>
        <v>#REF!</v>
      </c>
      <c r="G530" s="3"/>
    </row>
    <row r="531" spans="1:7" ht="16.899999999999999" customHeight="1">
      <c r="D531" s="98"/>
      <c r="E531" s="4"/>
      <c r="F531" s="4"/>
      <c r="G531" s="3"/>
    </row>
    <row r="532" spans="1:7">
      <c r="A532" s="134" t="s">
        <v>12</v>
      </c>
      <c r="B532" s="135"/>
      <c r="C532" s="135"/>
      <c r="D532" s="135"/>
      <c r="E532" s="135"/>
      <c r="F532" s="135"/>
      <c r="G532" s="3"/>
    </row>
    <row r="533" spans="1:7">
      <c r="G533" s="1"/>
    </row>
  </sheetData>
  <autoFilter ref="A15:J533"/>
  <mergeCells count="16">
    <mergeCell ref="A532:F532"/>
    <mergeCell ref="A2:F2"/>
    <mergeCell ref="A3:F3"/>
    <mergeCell ref="A10:F10"/>
    <mergeCell ref="A5:F5"/>
    <mergeCell ref="A7:F7"/>
    <mergeCell ref="A13:A14"/>
    <mergeCell ref="A9:D9"/>
    <mergeCell ref="A4:F4"/>
    <mergeCell ref="A6:F6"/>
    <mergeCell ref="A8:F8"/>
    <mergeCell ref="C13:C14"/>
    <mergeCell ref="E13:F13"/>
    <mergeCell ref="B13:B14"/>
    <mergeCell ref="D13:D14"/>
    <mergeCell ref="A1:F1"/>
  </mergeCells>
  <phoneticPr fontId="4" type="noConversion"/>
  <pageMargins left="0.39370078740157483" right="0.39370078740157483" top="0.6692913385826772" bottom="0.78740157480314965" header="0.51181102362204722" footer="0.51181102362204722"/>
  <pageSetup paperSize="9" fitToHeight="0" orientation="landscape" r:id="rId1"/>
  <headerFooter alignWithMargins="0">
    <oddHeader>&amp;R&amp;"Times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10</vt:lpstr>
      <vt:lpstr>'Приложение 10'!Заголовки_для_печати</vt:lpstr>
      <vt:lpstr>'Приложение 10'!Область_печати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Кондракова</dc:creator>
  <cp:lastModifiedBy>Sekretar</cp:lastModifiedBy>
  <cp:lastPrinted>2018-11-14T04:55:24Z</cp:lastPrinted>
  <dcterms:created xsi:type="dcterms:W3CDTF">2013-10-16T11:38:15Z</dcterms:created>
  <dcterms:modified xsi:type="dcterms:W3CDTF">2018-12-25T11:06:34Z</dcterms:modified>
</cp:coreProperties>
</file>