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0" sheetId="8" r:id="rId1"/>
  </sheets>
  <definedNames>
    <definedName name="_xlnm._FilterDatabase" localSheetId="0" hidden="1">'Приложение 10'!$A$11:$J$551</definedName>
    <definedName name="_xlnm.Print_Titles" localSheetId="0">'Приложение 10'!$11:$11</definedName>
    <definedName name="_xlnm.Print_Area" localSheetId="0">'Приложение 10'!$A$1:$L$550</definedName>
  </definedNames>
  <calcPr calcId="124519"/>
</workbook>
</file>

<file path=xl/calcChain.xml><?xml version="1.0" encoding="utf-8"?>
<calcChain xmlns="http://schemas.openxmlformats.org/spreadsheetml/2006/main">
  <c r="L475" i="8"/>
  <c r="K474"/>
  <c r="J474"/>
  <c r="K480"/>
  <c r="J480"/>
  <c r="L480" s="1"/>
  <c r="L303"/>
  <c r="L301"/>
  <c r="K302"/>
  <c r="J302"/>
  <c r="K300"/>
  <c r="J300"/>
  <c r="K299"/>
  <c r="J299"/>
  <c r="L279"/>
  <c r="K278"/>
  <c r="J278"/>
  <c r="K277"/>
  <c r="J277"/>
  <c r="D278"/>
  <c r="D277" s="1"/>
  <c r="L125"/>
  <c r="K124"/>
  <c r="J124"/>
  <c r="D124"/>
  <c r="L123"/>
  <c r="K122"/>
  <c r="J122"/>
  <c r="D122"/>
  <c r="K470"/>
  <c r="J470"/>
  <c r="L470" s="1"/>
  <c r="L547"/>
  <c r="K546"/>
  <c r="L546" s="1"/>
  <c r="J546"/>
  <c r="K545"/>
  <c r="J545"/>
  <c r="D546"/>
  <c r="D545" s="1"/>
  <c r="K42"/>
  <c r="J42"/>
  <c r="L42" s="1"/>
  <c r="L45"/>
  <c r="L43"/>
  <c r="K44"/>
  <c r="K41" s="1"/>
  <c r="J44"/>
  <c r="J119"/>
  <c r="L50"/>
  <c r="K104"/>
  <c r="J104"/>
  <c r="K103"/>
  <c r="J103"/>
  <c r="K101"/>
  <c r="K100" s="1"/>
  <c r="J101"/>
  <c r="L105"/>
  <c r="L102"/>
  <c r="L99"/>
  <c r="L97"/>
  <c r="L95"/>
  <c r="K98"/>
  <c r="J98"/>
  <c r="K96"/>
  <c r="J96"/>
  <c r="K94"/>
  <c r="J94"/>
  <c r="K93"/>
  <c r="J93"/>
  <c r="L92"/>
  <c r="L91"/>
  <c r="K90"/>
  <c r="J90"/>
  <c r="L89"/>
  <c r="L87"/>
  <c r="L86"/>
  <c r="L85"/>
  <c r="K88"/>
  <c r="J88"/>
  <c r="K84"/>
  <c r="J84"/>
  <c r="K83"/>
  <c r="J83"/>
  <c r="L228"/>
  <c r="L227"/>
  <c r="L226"/>
  <c r="K225"/>
  <c r="J225"/>
  <c r="K224"/>
  <c r="J224"/>
  <c r="L223"/>
  <c r="K222"/>
  <c r="J222"/>
  <c r="L212"/>
  <c r="L211"/>
  <c r="K210"/>
  <c r="J210"/>
  <c r="L199"/>
  <c r="L198"/>
  <c r="K197"/>
  <c r="J197"/>
  <c r="L196"/>
  <c r="L215"/>
  <c r="L214"/>
  <c r="K213"/>
  <c r="J213"/>
  <c r="L209"/>
  <c r="L208"/>
  <c r="L483"/>
  <c r="K482"/>
  <c r="J482"/>
  <c r="D482"/>
  <c r="L221"/>
  <c r="K220"/>
  <c r="J220"/>
  <c r="K219"/>
  <c r="K207"/>
  <c r="J207"/>
  <c r="L218"/>
  <c r="L217"/>
  <c r="K216"/>
  <c r="J216"/>
  <c r="L206"/>
  <c r="L205"/>
  <c r="K204"/>
  <c r="J204"/>
  <c r="L203"/>
  <c r="L202"/>
  <c r="K200"/>
  <c r="J200"/>
  <c r="K194"/>
  <c r="J194"/>
  <c r="L192"/>
  <c r="L159"/>
  <c r="L158"/>
  <c r="K157"/>
  <c r="J157"/>
  <c r="L166"/>
  <c r="L165"/>
  <c r="K164"/>
  <c r="J164"/>
  <c r="K190"/>
  <c r="J190"/>
  <c r="L189"/>
  <c r="L188"/>
  <c r="K187"/>
  <c r="J187"/>
  <c r="L186"/>
  <c r="L185"/>
  <c r="K184"/>
  <c r="J184"/>
  <c r="L183"/>
  <c r="L182"/>
  <c r="K181"/>
  <c r="J181"/>
  <c r="L172"/>
  <c r="L171"/>
  <c r="K170"/>
  <c r="J170"/>
  <c r="L169"/>
  <c r="L168"/>
  <c r="K167"/>
  <c r="J167"/>
  <c r="L180"/>
  <c r="L179"/>
  <c r="K178"/>
  <c r="J178"/>
  <c r="L177"/>
  <c r="L176"/>
  <c r="K175"/>
  <c r="J175"/>
  <c r="K173"/>
  <c r="J173"/>
  <c r="L174"/>
  <c r="L162"/>
  <c r="K160"/>
  <c r="J160"/>
  <c r="L163"/>
  <c r="L529"/>
  <c r="K528"/>
  <c r="J528"/>
  <c r="K256"/>
  <c r="J256"/>
  <c r="K255"/>
  <c r="J255"/>
  <c r="D256"/>
  <c r="D255" s="1"/>
  <c r="L257"/>
  <c r="K507"/>
  <c r="J507"/>
  <c r="K506"/>
  <c r="J506"/>
  <c r="L508"/>
  <c r="K275"/>
  <c r="J275"/>
  <c r="L276"/>
  <c r="L274"/>
  <c r="K273"/>
  <c r="J273"/>
  <c r="K270"/>
  <c r="J270"/>
  <c r="K269"/>
  <c r="J269"/>
  <c r="K263"/>
  <c r="J263"/>
  <c r="L268"/>
  <c r="L267"/>
  <c r="L266"/>
  <c r="L264"/>
  <c r="K265"/>
  <c r="J265"/>
  <c r="L262"/>
  <c r="L261"/>
  <c r="L260"/>
  <c r="K259"/>
  <c r="J259"/>
  <c r="K247"/>
  <c r="J247"/>
  <c r="L252"/>
  <c r="K251"/>
  <c r="J251"/>
  <c r="D251"/>
  <c r="L250"/>
  <c r="K249"/>
  <c r="J249"/>
  <c r="L243"/>
  <c r="L241"/>
  <c r="L254"/>
  <c r="K253"/>
  <c r="J253"/>
  <c r="K245"/>
  <c r="J245"/>
  <c r="K244"/>
  <c r="J244"/>
  <c r="K242"/>
  <c r="J242"/>
  <c r="K240"/>
  <c r="J240"/>
  <c r="L230"/>
  <c r="K229"/>
  <c r="J229"/>
  <c r="D229"/>
  <c r="L238"/>
  <c r="K237"/>
  <c r="J237"/>
  <c r="L236"/>
  <c r="K235"/>
  <c r="J235"/>
  <c r="K324"/>
  <c r="J324"/>
  <c r="L67"/>
  <c r="K66"/>
  <c r="J66"/>
  <c r="K65"/>
  <c r="J65"/>
  <c r="K64"/>
  <c r="J64"/>
  <c r="L401"/>
  <c r="L400"/>
  <c r="L399"/>
  <c r="K398"/>
  <c r="J398"/>
  <c r="L397"/>
  <c r="K396"/>
  <c r="J396"/>
  <c r="L394"/>
  <c r="L393"/>
  <c r="L395"/>
  <c r="K392"/>
  <c r="J392"/>
  <c r="K386"/>
  <c r="J386"/>
  <c r="L389"/>
  <c r="L388"/>
  <c r="L387"/>
  <c r="L385"/>
  <c r="K383"/>
  <c r="J383"/>
  <c r="L381"/>
  <c r="L380"/>
  <c r="L379"/>
  <c r="K378"/>
  <c r="J378"/>
  <c r="K377"/>
  <c r="J377"/>
  <c r="L376"/>
  <c r="L375"/>
  <c r="L374"/>
  <c r="K373"/>
  <c r="J373"/>
  <c r="K371"/>
  <c r="J371"/>
  <c r="K370"/>
  <c r="J370"/>
  <c r="L372"/>
  <c r="L369"/>
  <c r="K368"/>
  <c r="J368"/>
  <c r="L367"/>
  <c r="L366"/>
  <c r="L365"/>
  <c r="K364"/>
  <c r="J364"/>
  <c r="L344"/>
  <c r="L362"/>
  <c r="K361"/>
  <c r="J361"/>
  <c r="K360"/>
  <c r="J360"/>
  <c r="L359"/>
  <c r="K358"/>
  <c r="J358"/>
  <c r="D358"/>
  <c r="L357"/>
  <c r="L356"/>
  <c r="K355"/>
  <c r="J355"/>
  <c r="D355"/>
  <c r="L353"/>
  <c r="K352"/>
  <c r="J352"/>
  <c r="L351"/>
  <c r="L350"/>
  <c r="K349"/>
  <c r="J349"/>
  <c r="L348"/>
  <c r="L347"/>
  <c r="L346"/>
  <c r="K345"/>
  <c r="J345"/>
  <c r="L342"/>
  <c r="K343"/>
  <c r="J343"/>
  <c r="K341"/>
  <c r="J341"/>
  <c r="L340"/>
  <c r="L339"/>
  <c r="L338"/>
  <c r="K337"/>
  <c r="J337"/>
  <c r="L468"/>
  <c r="K467"/>
  <c r="J467"/>
  <c r="D467"/>
  <c r="L326"/>
  <c r="L325"/>
  <c r="K334"/>
  <c r="J334"/>
  <c r="L335"/>
  <c r="L333"/>
  <c r="L332"/>
  <c r="K331"/>
  <c r="J331"/>
  <c r="L330"/>
  <c r="L329"/>
  <c r="L328"/>
  <c r="K327"/>
  <c r="J327"/>
  <c r="L323"/>
  <c r="L322"/>
  <c r="L321"/>
  <c r="K320"/>
  <c r="J320"/>
  <c r="K496"/>
  <c r="J496"/>
  <c r="L479"/>
  <c r="L478"/>
  <c r="L477"/>
  <c r="K476"/>
  <c r="J476"/>
  <c r="L422"/>
  <c r="K421"/>
  <c r="J421"/>
  <c r="L420"/>
  <c r="L419"/>
  <c r="L418"/>
  <c r="K417"/>
  <c r="J417"/>
  <c r="L29"/>
  <c r="K28"/>
  <c r="J28"/>
  <c r="L27"/>
  <c r="L26"/>
  <c r="L25"/>
  <c r="K24"/>
  <c r="J24"/>
  <c r="L22"/>
  <c r="K21"/>
  <c r="J21"/>
  <c r="K20"/>
  <c r="J20"/>
  <c r="L19"/>
  <c r="K18"/>
  <c r="J18"/>
  <c r="K17"/>
  <c r="J17"/>
  <c r="L298"/>
  <c r="L297"/>
  <c r="L296"/>
  <c r="K295"/>
  <c r="J295"/>
  <c r="L294"/>
  <c r="L293"/>
  <c r="L292"/>
  <c r="K291"/>
  <c r="K290" s="1"/>
  <c r="J291"/>
  <c r="J290" s="1"/>
  <c r="K403"/>
  <c r="J403"/>
  <c r="K405"/>
  <c r="J405"/>
  <c r="D405"/>
  <c r="K146"/>
  <c r="J146"/>
  <c r="K145"/>
  <c r="J145"/>
  <c r="L505"/>
  <c r="K504"/>
  <c r="J504"/>
  <c r="K503"/>
  <c r="J503"/>
  <c r="L306"/>
  <c r="K305"/>
  <c r="J305"/>
  <c r="K304"/>
  <c r="J304"/>
  <c r="K410"/>
  <c r="J410"/>
  <c r="K413"/>
  <c r="J413"/>
  <c r="K412"/>
  <c r="J412"/>
  <c r="D413"/>
  <c r="D412" s="1"/>
  <c r="L414"/>
  <c r="L154"/>
  <c r="L153"/>
  <c r="L152"/>
  <c r="L151"/>
  <c r="L147"/>
  <c r="K150"/>
  <c r="J150"/>
  <c r="K149"/>
  <c r="J149"/>
  <c r="K148"/>
  <c r="J148"/>
  <c r="D150"/>
  <c r="L144"/>
  <c r="L139"/>
  <c r="L136"/>
  <c r="L134"/>
  <c r="L131"/>
  <c r="L128"/>
  <c r="L116"/>
  <c r="K115"/>
  <c r="J115"/>
  <c r="D115"/>
  <c r="K143"/>
  <c r="K142" s="1"/>
  <c r="K141" s="1"/>
  <c r="J143"/>
  <c r="J142" s="1"/>
  <c r="J141" s="1"/>
  <c r="K138"/>
  <c r="J138"/>
  <c r="J137" s="1"/>
  <c r="K137"/>
  <c r="K135"/>
  <c r="J135"/>
  <c r="K133"/>
  <c r="J133"/>
  <c r="K130"/>
  <c r="J130"/>
  <c r="K129"/>
  <c r="J129"/>
  <c r="K127"/>
  <c r="J127"/>
  <c r="K126"/>
  <c r="J126"/>
  <c r="K119"/>
  <c r="L121"/>
  <c r="L118"/>
  <c r="K117"/>
  <c r="J117"/>
  <c r="K543"/>
  <c r="J543"/>
  <c r="K542"/>
  <c r="J542"/>
  <c r="J541" s="1"/>
  <c r="D543"/>
  <c r="D542" s="1"/>
  <c r="L544"/>
  <c r="L522"/>
  <c r="K521"/>
  <c r="J521"/>
  <c r="D521"/>
  <c r="K519"/>
  <c r="K518" s="1"/>
  <c r="J519"/>
  <c r="J518" s="1"/>
  <c r="D519"/>
  <c r="D518" s="1"/>
  <c r="L520"/>
  <c r="L525"/>
  <c r="K524"/>
  <c r="J524"/>
  <c r="K523"/>
  <c r="J523"/>
  <c r="L517"/>
  <c r="K516"/>
  <c r="J516"/>
  <c r="L515"/>
  <c r="K514"/>
  <c r="J514"/>
  <c r="L512"/>
  <c r="K511"/>
  <c r="J511"/>
  <c r="K510"/>
  <c r="J510"/>
  <c r="L283"/>
  <c r="L81"/>
  <c r="K80"/>
  <c r="J80"/>
  <c r="K79"/>
  <c r="J79"/>
  <c r="L78"/>
  <c r="K77"/>
  <c r="J77"/>
  <c r="K76"/>
  <c r="J76"/>
  <c r="L74"/>
  <c r="K73"/>
  <c r="J73"/>
  <c r="K72"/>
  <c r="J72"/>
  <c r="K71"/>
  <c r="J71"/>
  <c r="L63"/>
  <c r="K62"/>
  <c r="J62"/>
  <c r="J61" s="1"/>
  <c r="K61"/>
  <c r="L56"/>
  <c r="L54"/>
  <c r="L60"/>
  <c r="K59"/>
  <c r="J59"/>
  <c r="K55"/>
  <c r="J55"/>
  <c r="K53"/>
  <c r="J53"/>
  <c r="K52"/>
  <c r="K51" s="1"/>
  <c r="K49"/>
  <c r="J49"/>
  <c r="K48"/>
  <c r="J48"/>
  <c r="K47"/>
  <c r="J47"/>
  <c r="K39"/>
  <c r="J39"/>
  <c r="L40"/>
  <c r="L38"/>
  <c r="K37"/>
  <c r="J37"/>
  <c r="K36"/>
  <c r="L34"/>
  <c r="L33"/>
  <c r="L35"/>
  <c r="K32"/>
  <c r="J32"/>
  <c r="J31" s="1"/>
  <c r="K31"/>
  <c r="K531"/>
  <c r="K530" s="1"/>
  <c r="J531"/>
  <c r="J530" s="1"/>
  <c r="L535"/>
  <c r="L532"/>
  <c r="K534"/>
  <c r="K533" s="1"/>
  <c r="J534"/>
  <c r="L539"/>
  <c r="L538"/>
  <c r="L540"/>
  <c r="K537"/>
  <c r="K536" s="1"/>
  <c r="J537"/>
  <c r="J536" s="1"/>
  <c r="L110"/>
  <c r="L109"/>
  <c r="L111"/>
  <c r="K108"/>
  <c r="K107" s="1"/>
  <c r="K106" s="1"/>
  <c r="J108"/>
  <c r="J107" s="1"/>
  <c r="J106" s="1"/>
  <c r="K484"/>
  <c r="J484"/>
  <c r="K486"/>
  <c r="J486"/>
  <c r="L502"/>
  <c r="K501"/>
  <c r="J501"/>
  <c r="L489"/>
  <c r="L487"/>
  <c r="L485"/>
  <c r="L481"/>
  <c r="L490"/>
  <c r="K488"/>
  <c r="J488"/>
  <c r="L471"/>
  <c r="L473"/>
  <c r="K472"/>
  <c r="J472"/>
  <c r="L499"/>
  <c r="L497"/>
  <c r="L500"/>
  <c r="K498"/>
  <c r="J498"/>
  <c r="L466"/>
  <c r="K465"/>
  <c r="J465"/>
  <c r="L463"/>
  <c r="K462"/>
  <c r="K461" s="1"/>
  <c r="J462"/>
  <c r="J461" s="1"/>
  <c r="L408"/>
  <c r="L406"/>
  <c r="L404"/>
  <c r="L409"/>
  <c r="K407"/>
  <c r="J407"/>
  <c r="L317"/>
  <c r="L316"/>
  <c r="K315"/>
  <c r="J315"/>
  <c r="L314"/>
  <c r="K313"/>
  <c r="J313"/>
  <c r="L311"/>
  <c r="L310"/>
  <c r="L312"/>
  <c r="K309"/>
  <c r="J309"/>
  <c r="L286"/>
  <c r="L288"/>
  <c r="K287"/>
  <c r="J287"/>
  <c r="K285"/>
  <c r="K284" s="1"/>
  <c r="J285"/>
  <c r="K282"/>
  <c r="J282"/>
  <c r="J281" s="1"/>
  <c r="L460"/>
  <c r="K459"/>
  <c r="J459"/>
  <c r="L458"/>
  <c r="K456"/>
  <c r="J456"/>
  <c r="L457"/>
  <c r="L455"/>
  <c r="K454"/>
  <c r="J454"/>
  <c r="L453"/>
  <c r="L452"/>
  <c r="L451"/>
  <c r="K450"/>
  <c r="J450"/>
  <c r="K447"/>
  <c r="J447"/>
  <c r="L448"/>
  <c r="L446"/>
  <c r="K445"/>
  <c r="J445"/>
  <c r="L442"/>
  <c r="K441"/>
  <c r="J441"/>
  <c r="L440"/>
  <c r="K438"/>
  <c r="J438"/>
  <c r="L439"/>
  <c r="L436"/>
  <c r="K435"/>
  <c r="J435"/>
  <c r="L434"/>
  <c r="J336" l="1"/>
  <c r="L324"/>
  <c r="L528"/>
  <c r="K114"/>
  <c r="K113" s="1"/>
  <c r="K289"/>
  <c r="L278"/>
  <c r="J114"/>
  <c r="J113" s="1"/>
  <c r="K464"/>
  <c r="L47"/>
  <c r="L48"/>
  <c r="L49"/>
  <c r="K541"/>
  <c r="K336"/>
  <c r="L259"/>
  <c r="L507"/>
  <c r="L256"/>
  <c r="L173"/>
  <c r="L178"/>
  <c r="L170"/>
  <c r="L184"/>
  <c r="L190"/>
  <c r="L164"/>
  <c r="L194"/>
  <c r="L200"/>
  <c r="L216"/>
  <c r="L482"/>
  <c r="L210"/>
  <c r="L224"/>
  <c r="J41"/>
  <c r="L545"/>
  <c r="L122"/>
  <c r="L277"/>
  <c r="L299"/>
  <c r="L300"/>
  <c r="L302"/>
  <c r="D541"/>
  <c r="L41"/>
  <c r="L53"/>
  <c r="J289"/>
  <c r="L44"/>
  <c r="J469"/>
  <c r="L474"/>
  <c r="L106"/>
  <c r="J402"/>
  <c r="J258"/>
  <c r="L265"/>
  <c r="L263"/>
  <c r="L275"/>
  <c r="L255"/>
  <c r="L160"/>
  <c r="L175"/>
  <c r="L167"/>
  <c r="L181"/>
  <c r="L187"/>
  <c r="L157"/>
  <c r="L204"/>
  <c r="L207"/>
  <c r="L220"/>
  <c r="L213"/>
  <c r="L197"/>
  <c r="L225"/>
  <c r="L94"/>
  <c r="K82"/>
  <c r="K132"/>
  <c r="K112" s="1"/>
  <c r="J132"/>
  <c r="L124"/>
  <c r="K272"/>
  <c r="L272" s="1"/>
  <c r="L273"/>
  <c r="J272"/>
  <c r="L506"/>
  <c r="J156"/>
  <c r="K193"/>
  <c r="L88"/>
  <c r="L98"/>
  <c r="L101"/>
  <c r="L103"/>
  <c r="L104"/>
  <c r="J100"/>
  <c r="L100" s="1"/>
  <c r="J52"/>
  <c r="J51" s="1"/>
  <c r="L51" s="1"/>
  <c r="K258"/>
  <c r="K156"/>
  <c r="K155" s="1"/>
  <c r="J219"/>
  <c r="L222"/>
  <c r="L93"/>
  <c r="L96"/>
  <c r="L90"/>
  <c r="L84"/>
  <c r="L83"/>
  <c r="K469"/>
  <c r="L219"/>
  <c r="J193"/>
  <c r="L193" s="1"/>
  <c r="K391"/>
  <c r="L503"/>
  <c r="L405"/>
  <c r="L403"/>
  <c r="L496"/>
  <c r="L386"/>
  <c r="K234"/>
  <c r="J464"/>
  <c r="L334"/>
  <c r="L345"/>
  <c r="L352"/>
  <c r="D354"/>
  <c r="K354"/>
  <c r="L360"/>
  <c r="L361"/>
  <c r="K382"/>
  <c r="J382"/>
  <c r="L392"/>
  <c r="L398"/>
  <c r="L146"/>
  <c r="L364"/>
  <c r="K363"/>
  <c r="L235"/>
  <c r="J234"/>
  <c r="L229"/>
  <c r="K239"/>
  <c r="L253"/>
  <c r="L249"/>
  <c r="L459"/>
  <c r="J75"/>
  <c r="L519"/>
  <c r="L413"/>
  <c r="L17"/>
  <c r="L18"/>
  <c r="L20"/>
  <c r="L476"/>
  <c r="K319"/>
  <c r="L331"/>
  <c r="L337"/>
  <c r="L349"/>
  <c r="J354"/>
  <c r="L354" s="1"/>
  <c r="L358"/>
  <c r="L370"/>
  <c r="L371"/>
  <c r="L373"/>
  <c r="L377"/>
  <c r="L378"/>
  <c r="L383"/>
  <c r="L396"/>
  <c r="L64"/>
  <c r="L65"/>
  <c r="L66"/>
  <c r="L237"/>
  <c r="L240"/>
  <c r="L242"/>
  <c r="L251"/>
  <c r="J239"/>
  <c r="K444"/>
  <c r="L435"/>
  <c r="L295"/>
  <c r="L21"/>
  <c r="L421"/>
  <c r="L355"/>
  <c r="J391"/>
  <c r="J363"/>
  <c r="L467"/>
  <c r="L368"/>
  <c r="L343"/>
  <c r="L341"/>
  <c r="K402"/>
  <c r="K58"/>
  <c r="K57" s="1"/>
  <c r="K46" s="1"/>
  <c r="L541"/>
  <c r="L149"/>
  <c r="L305"/>
  <c r="K23"/>
  <c r="K16" s="1"/>
  <c r="K416"/>
  <c r="K415" s="1"/>
  <c r="J416"/>
  <c r="J415" s="1"/>
  <c r="J319"/>
  <c r="L327"/>
  <c r="L320"/>
  <c r="L417"/>
  <c r="L484"/>
  <c r="L28"/>
  <c r="J23"/>
  <c r="L24"/>
  <c r="L518"/>
  <c r="L282"/>
  <c r="K308"/>
  <c r="K307" s="1"/>
  <c r="L315"/>
  <c r="L498"/>
  <c r="L488"/>
  <c r="L486"/>
  <c r="L107"/>
  <c r="L108"/>
  <c r="L536"/>
  <c r="L537"/>
  <c r="L59"/>
  <c r="L61"/>
  <c r="J58"/>
  <c r="J57" s="1"/>
  <c r="L76"/>
  <c r="L77"/>
  <c r="L79"/>
  <c r="L524"/>
  <c r="L521"/>
  <c r="L542"/>
  <c r="L543"/>
  <c r="J112"/>
  <c r="L126"/>
  <c r="L127"/>
  <c r="L129"/>
  <c r="L130"/>
  <c r="L133"/>
  <c r="L135"/>
  <c r="L138"/>
  <c r="L115"/>
  <c r="L148"/>
  <c r="L150"/>
  <c r="L412"/>
  <c r="L304"/>
  <c r="L145"/>
  <c r="L290"/>
  <c r="L291"/>
  <c r="K281"/>
  <c r="K280" s="1"/>
  <c r="L438"/>
  <c r="J437"/>
  <c r="L285"/>
  <c r="L287"/>
  <c r="L309"/>
  <c r="L313"/>
  <c r="L407"/>
  <c r="L461"/>
  <c r="L465"/>
  <c r="L472"/>
  <c r="L534"/>
  <c r="L530"/>
  <c r="L531"/>
  <c r="L31"/>
  <c r="K30"/>
  <c r="L37"/>
  <c r="L55"/>
  <c r="L62"/>
  <c r="L80"/>
  <c r="L510"/>
  <c r="L511"/>
  <c r="L514"/>
  <c r="L523"/>
  <c r="L119"/>
  <c r="L137"/>
  <c r="L141"/>
  <c r="L142"/>
  <c r="L143"/>
  <c r="J36"/>
  <c r="L504"/>
  <c r="J533"/>
  <c r="L533" s="1"/>
  <c r="L117"/>
  <c r="L441"/>
  <c r="K437"/>
  <c r="J444"/>
  <c r="L456"/>
  <c r="L464"/>
  <c r="L39"/>
  <c r="L71"/>
  <c r="L72"/>
  <c r="L73"/>
  <c r="K75"/>
  <c r="K70" s="1"/>
  <c r="K513"/>
  <c r="K509" s="1"/>
  <c r="L462"/>
  <c r="L32"/>
  <c r="J513"/>
  <c r="J509" s="1"/>
  <c r="L516"/>
  <c r="L501"/>
  <c r="J308"/>
  <c r="J284"/>
  <c r="L284" s="1"/>
  <c r="K449"/>
  <c r="L454"/>
  <c r="J449"/>
  <c r="L450"/>
  <c r="L447"/>
  <c r="L445"/>
  <c r="K443" l="1"/>
  <c r="J30"/>
  <c r="L30" s="1"/>
  <c r="L391"/>
  <c r="L382"/>
  <c r="J155"/>
  <c r="L155" s="1"/>
  <c r="L132"/>
  <c r="J46"/>
  <c r="L46" s="1"/>
  <c r="L363"/>
  <c r="K233"/>
  <c r="L156"/>
  <c r="L52"/>
  <c r="J233"/>
  <c r="L258"/>
  <c r="L319"/>
  <c r="L289"/>
  <c r="J318"/>
  <c r="L234"/>
  <c r="J82"/>
  <c r="L82" s="1"/>
  <c r="L469"/>
  <c r="J70"/>
  <c r="L70" s="1"/>
  <c r="L513"/>
  <c r="L449"/>
  <c r="K318"/>
  <c r="L318" s="1"/>
  <c r="L336"/>
  <c r="L281"/>
  <c r="J443"/>
  <c r="L444"/>
  <c r="L36"/>
  <c r="L23"/>
  <c r="L416"/>
  <c r="L57"/>
  <c r="L415"/>
  <c r="L239"/>
  <c r="J16"/>
  <c r="L16" s="1"/>
  <c r="L402"/>
  <c r="L509"/>
  <c r="L437"/>
  <c r="L114"/>
  <c r="L58"/>
  <c r="L112"/>
  <c r="L113"/>
  <c r="J280"/>
  <c r="L280" s="1"/>
  <c r="L75"/>
  <c r="J307"/>
  <c r="L307" s="1"/>
  <c r="L308"/>
  <c r="L443" l="1"/>
  <c r="L233"/>
  <c r="L433"/>
  <c r="L432"/>
  <c r="K431"/>
  <c r="K430" s="1"/>
  <c r="J431"/>
  <c r="J430" s="1"/>
  <c r="K428"/>
  <c r="J428"/>
  <c r="L429"/>
  <c r="L427"/>
  <c r="K426"/>
  <c r="J426"/>
  <c r="J425" s="1"/>
  <c r="L15"/>
  <c r="K14"/>
  <c r="J14"/>
  <c r="J13" s="1"/>
  <c r="J12" s="1"/>
  <c r="L14" l="1"/>
  <c r="K13"/>
  <c r="L13" s="1"/>
  <c r="L426"/>
  <c r="K425"/>
  <c r="L425" s="1"/>
  <c r="L428"/>
  <c r="J424"/>
  <c r="J548" s="1"/>
  <c r="L431"/>
  <c r="L430"/>
  <c r="K424"/>
  <c r="D300"/>
  <c r="K12" l="1"/>
  <c r="K548" s="1"/>
  <c r="L548" s="1"/>
  <c r="L424"/>
  <c r="D143"/>
  <c r="D142" s="1"/>
  <c r="D55"/>
  <c r="D53"/>
  <c r="D343"/>
  <c r="D220"/>
  <c r="D474"/>
  <c r="D44"/>
  <c r="D42"/>
  <c r="L12" l="1"/>
  <c r="D52"/>
  <c r="D41"/>
  <c r="D484"/>
  <c r="D511" l="1"/>
  <c r="D510" s="1"/>
  <c r="D516"/>
  <c r="D514"/>
  <c r="D305"/>
  <c r="D304" s="1"/>
  <c r="D486"/>
  <c r="D465"/>
  <c r="D464" s="1"/>
  <c r="D302"/>
  <c r="D299" s="1"/>
  <c r="D513" l="1"/>
  <c r="D509" s="1"/>
  <c r="D270" l="1"/>
  <c r="D269" s="1"/>
  <c r="D265"/>
  <c r="D66"/>
  <c r="D398" l="1"/>
  <c r="D386"/>
  <c r="D383"/>
  <c r="D378"/>
  <c r="D364"/>
  <c r="D345"/>
  <c r="D337"/>
  <c r="D334"/>
  <c r="D210"/>
  <c r="D197"/>
  <c r="D194"/>
  <c r="D187"/>
  <c r="D94"/>
  <c r="D524"/>
  <c r="D287" l="1"/>
  <c r="D285"/>
  <c r="D496"/>
  <c r="D146"/>
  <c r="D145" s="1"/>
  <c r="D284" l="1"/>
  <c r="D368"/>
  <c r="D245"/>
  <c r="D225"/>
  <c r="D341"/>
  <c r="D119" l="1"/>
  <c r="D160"/>
  <c r="D200"/>
  <c r="D491"/>
  <c r="D62"/>
  <c r="D61" s="1"/>
  <c r="D242" l="1"/>
  <c r="D138"/>
  <c r="D504" l="1"/>
  <c r="D503" s="1"/>
  <c r="D528"/>
  <c r="D295"/>
  <c r="D135"/>
  <c r="D275"/>
  <c r="D273"/>
  <c r="D361"/>
  <c r="D360" s="1"/>
  <c r="D352"/>
  <c r="D272" l="1"/>
  <c r="D523"/>
  <c r="D480"/>
  <c r="D133"/>
  <c r="D132" s="1"/>
  <c r="D117"/>
  <c r="D114" s="1"/>
  <c r="D68"/>
  <c r="D65" s="1"/>
  <c r="D51"/>
  <c r="D153" l="1"/>
  <c r="D152" s="1"/>
  <c r="D59"/>
  <c r="D58" s="1"/>
  <c r="D57" s="1"/>
  <c r="D507"/>
  <c r="D506" s="1"/>
  <c r="D259"/>
  <c r="D141"/>
  <c r="D137"/>
  <c r="D127"/>
  <c r="D126" s="1"/>
  <c r="D113"/>
  <c r="D149"/>
  <c r="D148" s="1"/>
  <c r="D130"/>
  <c r="D129" s="1"/>
  <c r="D39"/>
  <c r="D37"/>
  <c r="D470"/>
  <c r="D456"/>
  <c r="D537"/>
  <c r="D536" s="1"/>
  <c r="D476"/>
  <c r="D421"/>
  <c r="D417"/>
  <c r="D291"/>
  <c r="D290" s="1"/>
  <c r="D289" s="1"/>
  <c r="D282"/>
  <c r="D281" s="1"/>
  <c r="D280" s="1"/>
  <c r="D263"/>
  <c r="D175"/>
  <c r="D98"/>
  <c r="D73"/>
  <c r="D72" s="1"/>
  <c r="D71" s="1"/>
  <c r="D49"/>
  <c r="D28"/>
  <c r="D24"/>
  <c r="D21"/>
  <c r="D20" s="1"/>
  <c r="D18"/>
  <c r="D17" s="1"/>
  <c r="D32"/>
  <c r="D31" s="1"/>
  <c r="D309"/>
  <c r="D531"/>
  <c r="D530" s="1"/>
  <c r="D190"/>
  <c r="D258" l="1"/>
  <c r="D112"/>
  <c r="D36"/>
  <c r="D30" s="1"/>
  <c r="D64"/>
  <c r="D416"/>
  <c r="D415" s="1"/>
  <c r="D23"/>
  <c r="D16" s="1"/>
  <c r="D216"/>
  <c r="D363"/>
  <c r="D450"/>
  <c r="D454"/>
  <c r="D459"/>
  <c r="D447"/>
  <c r="D445"/>
  <c r="D462"/>
  <c r="D461" s="1"/>
  <c r="D472"/>
  <c r="D488"/>
  <c r="D498"/>
  <c r="D501"/>
  <c r="D14"/>
  <c r="D13" s="1"/>
  <c r="D12" s="1"/>
  <c r="D77"/>
  <c r="D76" s="1"/>
  <c r="D80"/>
  <c r="D79" s="1"/>
  <c r="D84"/>
  <c r="D88"/>
  <c r="D90"/>
  <c r="D96"/>
  <c r="D93" s="1"/>
  <c r="D101"/>
  <c r="D100" s="1"/>
  <c r="D104"/>
  <c r="D103" s="1"/>
  <c r="D108"/>
  <c r="D107" s="1"/>
  <c r="D106" s="1"/>
  <c r="D157"/>
  <c r="D164"/>
  <c r="D167"/>
  <c r="D170"/>
  <c r="D173"/>
  <c r="D178"/>
  <c r="D181"/>
  <c r="D184"/>
  <c r="D204"/>
  <c r="D207"/>
  <c r="D213"/>
  <c r="D222"/>
  <c r="D219" s="1"/>
  <c r="D224"/>
  <c r="D235"/>
  <c r="D240"/>
  <c r="D247"/>
  <c r="D244" s="1"/>
  <c r="D249"/>
  <c r="D253"/>
  <c r="D237"/>
  <c r="D313"/>
  <c r="D315"/>
  <c r="D320"/>
  <c r="D327"/>
  <c r="D331"/>
  <c r="D324"/>
  <c r="D349"/>
  <c r="D336" s="1"/>
  <c r="D373"/>
  <c r="D371"/>
  <c r="D377"/>
  <c r="D392"/>
  <c r="D396"/>
  <c r="D403"/>
  <c r="D407"/>
  <c r="D410"/>
  <c r="D426"/>
  <c r="D428"/>
  <c r="D431"/>
  <c r="D435"/>
  <c r="D438"/>
  <c r="D441"/>
  <c r="D534"/>
  <c r="D533" s="1"/>
  <c r="I169"/>
  <c r="H169"/>
  <c r="G169"/>
  <c r="F78"/>
  <c r="F72"/>
  <c r="F50"/>
  <c r="E172"/>
  <c r="F172"/>
  <c r="E170"/>
  <c r="F170"/>
  <c r="E180"/>
  <c r="F180"/>
  <c r="E78"/>
  <c r="E72"/>
  <c r="E50"/>
  <c r="E163"/>
  <c r="E159"/>
  <c r="E173"/>
  <c r="E186"/>
  <c r="E185" s="1"/>
  <c r="E425"/>
  <c r="E431"/>
  <c r="E435"/>
  <c r="E447"/>
  <c r="E444" s="1"/>
  <c r="E450"/>
  <c r="E454"/>
  <c r="E456"/>
  <c r="E462"/>
  <c r="E464"/>
  <c r="E469"/>
  <c r="E472"/>
  <c r="E489"/>
  <c r="E488" s="1"/>
  <c r="F431"/>
  <c r="F435"/>
  <c r="F178"/>
  <c r="E178"/>
  <c r="F173"/>
  <c r="F183"/>
  <c r="E183"/>
  <c r="F159"/>
  <c r="G159"/>
  <c r="H159"/>
  <c r="I159"/>
  <c r="F163"/>
  <c r="F186"/>
  <c r="F185" s="1"/>
  <c r="F489"/>
  <c r="F488" s="1"/>
  <c r="F447"/>
  <c r="F444" s="1"/>
  <c r="F450"/>
  <c r="F454"/>
  <c r="F456"/>
  <c r="F462"/>
  <c r="F464"/>
  <c r="F469"/>
  <c r="F472"/>
  <c r="D469" l="1"/>
  <c r="D239"/>
  <c r="D319"/>
  <c r="D193"/>
  <c r="D156"/>
  <c r="D449"/>
  <c r="D402"/>
  <c r="D75"/>
  <c r="D83"/>
  <c r="D48"/>
  <c r="D47" s="1"/>
  <c r="D46" s="1"/>
  <c r="D234"/>
  <c r="D308"/>
  <c r="D307" s="1"/>
  <c r="D391"/>
  <c r="E158"/>
  <c r="F14"/>
  <c r="E449"/>
  <c r="E443" s="1"/>
  <c r="E430"/>
  <c r="E424" s="1"/>
  <c r="F169"/>
  <c r="F168" s="1"/>
  <c r="D425"/>
  <c r="F449"/>
  <c r="F443" s="1"/>
  <c r="D382"/>
  <c r="F158"/>
  <c r="F430"/>
  <c r="F424" s="1"/>
  <c r="D437"/>
  <c r="D430"/>
  <c r="D370"/>
  <c r="D444"/>
  <c r="E14"/>
  <c r="E169"/>
  <c r="E168" s="1"/>
  <c r="D233" l="1"/>
  <c r="D318"/>
  <c r="D443"/>
  <c r="D155"/>
  <c r="E12"/>
  <c r="E548" s="1"/>
  <c r="F12"/>
  <c r="F548" s="1"/>
  <c r="D82"/>
  <c r="D70" s="1"/>
  <c r="D424"/>
  <c r="D548" l="1"/>
</calcChain>
</file>

<file path=xl/sharedStrings.xml><?xml version="1.0" encoding="utf-8"?>
<sst xmlns="http://schemas.openxmlformats.org/spreadsheetml/2006/main" count="1358" uniqueCount="536">
  <si>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</si>
  <si>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</si>
  <si>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</si>
  <si>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</si>
  <si>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</si>
  <si>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</si>
  <si>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</si>
  <si>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</si>
  <si>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</si>
  <si>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</si>
  <si>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</si>
  <si>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</si>
  <si>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</si>
  <si>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</si>
  <si>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</si>
  <si>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</si>
  <si>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</si>
  <si>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</si>
  <si>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</si>
  <si>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</si>
  <si>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</si>
  <si>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</si>
  <si>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</si>
  <si>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</si>
  <si>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</si>
  <si>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</si>
  <si>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</si>
  <si>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</si>
  <si>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</si>
  <si>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</si>
  <si>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</si>
  <si>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</si>
  <si>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</si>
  <si>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</si>
  <si>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</si>
  <si>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</si>
  <si>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</si>
  <si>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</si>
  <si>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</si>
  <si>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</si>
  <si>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</si>
  <si>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</si>
  <si>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</si>
  <si>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</si>
  <si>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</si>
  <si>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</si>
  <si>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</si>
  <si>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</si>
  <si>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</si>
  <si>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</si>
  <si>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</si>
  <si>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</si>
  <si>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</si>
  <si>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</si>
  <si>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</si>
  <si>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</si>
  <si>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</si>
  <si>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</si>
  <si>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</si>
  <si>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</si>
  <si>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</si>
  <si>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</si>
  <si>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</si>
  <si>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</si>
  <si>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</si>
  <si>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</si>
  <si>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</si>
  <si>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</si>
  <si>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</si>
  <si>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</si>
  <si>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</si>
  <si>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</si>
  <si>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</si>
  <si>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</si>
  <si>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</si>
  <si>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</si>
  <si>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</si>
  <si>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</si>
  <si>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</si>
  <si>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</si>
  <si>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</si>
  <si>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</si>
  <si>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</si>
  <si>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</si>
  <si>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</si>
  <si>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</si>
  <si>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</si>
  <si>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</si>
  <si>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</si>
  <si>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</si>
  <si>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</si>
  <si>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</si>
  <si>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</si>
  <si>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</si>
  <si>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</si>
  <si>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</si>
  <si>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</si>
  <si>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</si>
  <si>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</si>
  <si>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</si>
  <si>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</si>
  <si>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</si>
  <si>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</si>
  <si>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</si>
  <si>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</si>
  <si>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</si>
  <si>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</si>
  <si>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</si>
  <si>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</si>
  <si>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</si>
  <si>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</si>
  <si>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</si>
  <si>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</si>
  <si>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</si>
  <si>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</si>
  <si>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</si>
  <si>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</si>
  <si>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</si>
  <si>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</si>
  <si>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</si>
  <si>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</si>
  <si>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</si>
  <si>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</si>
  <si>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</si>
  <si>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</si>
  <si>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</si>
  <si>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</si>
  <si>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</si>
  <si>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</si>
  <si>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</si>
  <si>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</si>
  <si>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</si>
  <si>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</si>
  <si>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</si>
  <si>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</si>
  <si>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</si>
  <si>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</si>
  <si>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</si>
  <si>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</si>
  <si>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</si>
  <si>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</si>
  <si>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</si>
  <si>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</si>
  <si>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</si>
  <si>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</si>
  <si>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</si>
  <si>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</si>
  <si>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</si>
  <si>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</si>
  <si>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</si>
  <si>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</si>
  <si>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</si>
  <si>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</si>
  <si>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</si>
  <si>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</si>
  <si>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</si>
  <si>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</si>
  <si>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</si>
  <si>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</si>
  <si>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</si>
  <si>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</si>
  <si>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</si>
  <si>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</si>
  <si>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</si>
  <si>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</si>
  <si>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</si>
  <si>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</si>
  <si>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</si>
  <si>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</si>
  <si>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</si>
  <si>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</si>
  <si>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</si>
  <si>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</si>
  <si>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</si>
  <si>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</si>
  <si>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</si>
  <si>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</si>
  <si>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</si>
  <si>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</si>
  <si>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</si>
  <si>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</si>
  <si>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</si>
  <si>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</si>
  <si>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</si>
  <si>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</si>
  <si>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</si>
  <si>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</si>
  <si>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</si>
  <si>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</si>
  <si>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</si>
  <si>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</si>
  <si>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</si>
  <si>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</si>
  <si>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</si>
  <si>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</si>
  <si>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</si>
  <si>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</si>
  <si>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</si>
  <si>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</si>
  <si>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</si>
  <si>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</si>
  <si>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</si>
  <si>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</si>
  <si>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</si>
  <si>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</si>
  <si>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</si>
  <si>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</si>
  <si>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</si>
  <si>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</si>
  <si>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</si>
  <si>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</si>
  <si>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</si>
  <si>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</si>
  <si>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</si>
  <si>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</si>
  <si>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</si>
  <si>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</si>
  <si>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</si>
  <si>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</si>
  <si>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</si>
  <si>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</si>
  <si>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</si>
  <si>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</si>
  <si>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</si>
  <si>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</si>
  <si>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</si>
  <si>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</si>
  <si>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</si>
  <si>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</si>
  <si>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</si>
  <si>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</si>
  <si>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</si>
  <si>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</si>
  <si>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</si>
  <si>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</si>
  <si>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</si>
  <si>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</si>
  <si>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</si>
  <si>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</si>
  <si>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</si>
  <si>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</si>
  <si>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</si>
  <si>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</si>
  <si>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</si>
  <si>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</si>
  <si>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</si>
  <si>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</si>
  <si>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</si>
  <si>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</si>
  <si>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</si>
  <si>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</si>
  <si>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</si>
  <si>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</si>
  <si>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</si>
  <si>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</si>
  <si>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</si>
  <si>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</si>
  <si>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</si>
  <si>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</si>
  <si>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</si>
  <si>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</si>
  <si>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</si>
  <si>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</si>
  <si>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</si>
  <si>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</si>
  <si>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</si>
  <si>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</si>
  <si>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</si>
  <si>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</si>
  <si>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</si>
  <si>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</si>
  <si>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</si>
  <si>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</si>
  <si>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</si>
  <si>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</si>
  <si>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</si>
  <si>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</si>
  <si>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</si>
  <si>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</si>
  <si>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</si>
  <si>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</si>
  <si>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</si>
  <si>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</si>
  <si>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</si>
  <si>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</si>
  <si>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</si>
  <si>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</si>
  <si>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</si>
  <si>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</si>
  <si>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</si>
  <si>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</si>
  <si>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</si>
  <si>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</si>
  <si>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</si>
  <si>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</si>
  <si>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</si>
  <si>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</si>
  <si>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</si>
  <si>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</si>
  <si>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</si>
  <si>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</si>
  <si>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</si>
  <si>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</si>
  <si>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</si>
  <si>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</si>
  <si>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</si>
  <si>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</si>
  <si>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</si>
  <si>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</si>
  <si>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</si>
  <si>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</si>
  <si>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</si>
  <si>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</si>
  <si>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</si>
  <si>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</si>
  <si>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</si>
  <si>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</si>
  <si>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</si>
  <si>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</si>
  <si>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</si>
  <si>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</si>
  <si>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</si>
  <si>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</si>
  <si>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</si>
  <si>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</si>
  <si>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</si>
  <si>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</si>
  <si>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</si>
  <si>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</si>
  <si>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</si>
  <si>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</si>
  <si>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</si>
  <si>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</si>
  <si>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</si>
  <si>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</si>
  <si>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</si>
  <si>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</si>
  <si>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</si>
  <si>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</si>
  <si>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</si>
  <si>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</si>
  <si>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04 2 01 00000</t>
  </si>
  <si>
    <t>Расходы на строительство пешеходных дорожек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</si>
  <si>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</si>
  <si>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</si>
  <si>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</si>
  <si>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</si>
  <si>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</si>
  <si>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</si>
  <si>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</si>
  <si>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</si>
  <si>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</si>
  <si>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</si>
  <si>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</si>
  <si>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</si>
  <si>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</si>
  <si>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</si>
  <si>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</si>
  <si>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</si>
  <si>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</si>
  <si>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</si>
  <si>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</si>
  <si>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</si>
  <si>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</si>
  <si>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</si>
  <si>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</si>
  <si>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</si>
  <si>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</si>
  <si>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</si>
  <si>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</si>
  <si>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</si>
  <si>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</si>
  <si>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</si>
  <si>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</si>
  <si>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>10 0 05 00000</t>
  </si>
  <si>
    <t>10 0 05 S6420</t>
  </si>
  <si>
    <t>10 0 05 G6420</t>
  </si>
  <si>
    <t>07 2 03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</si>
  <si>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</si>
  <si>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</si>
  <si>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</si>
  <si>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</si>
  <si>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</si>
  <si>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</si>
  <si>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</si>
  <si>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</si>
  <si>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</si>
  <si>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</si>
  <si>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</si>
  <si>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Непрограммные расходы исполнительного органа в области культуры</t>
  </si>
  <si>
    <t>Расходы на строительство библиотеки</t>
  </si>
  <si>
    <t>10 0 02 28100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</si>
  <si>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</si>
  <si>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</si>
  <si>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</si>
  <si>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</si>
  <si>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</si>
  <si>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</si>
  <si>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</si>
  <si>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15 0 04 00000</t>
  </si>
  <si>
    <t>17 0 04 S6690</t>
  </si>
  <si>
    <t>Основное мероприятие "Профессиональная подготовка переподготовка и повышение квалификации"</t>
  </si>
  <si>
    <t xml:space="preserve">Резервные фонды 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</si>
  <si>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</si>
  <si>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</si>
  <si>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</si>
  <si>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</si>
  <si>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</si>
  <si>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</si>
  <si>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09 0 01 78260</t>
  </si>
  <si>
    <t>09 0 Р1 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</si>
  <si>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</si>
  <si>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</si>
  <si>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</si>
  <si>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</si>
  <si>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</si>
  <si>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округе</t>
    </r>
    <r>
      <rPr>
        <b/>
        <sz val="14"/>
        <rFont val="Calibri"/>
        <family val="2"/>
        <charset val="204"/>
      </rPr>
      <t>»</t>
    </r>
  </si>
  <si>
    <t xml:space="preserve">Оказание несвязанной поддержки сельсклхозяйственным товаропроизводителям в области растенееводства 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</si>
  <si>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округе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</si>
  <si>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</si>
  <si>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</si>
  <si>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</si>
  <si>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 xml:space="preserve">Основное мероприятие"Реализация проектов развития территорий муниципальных образований, основанных на местных инициативах" </t>
  </si>
  <si>
    <t>Региональный проект "Культурная среда"</t>
  </si>
  <si>
    <t>Поддержка отрасли культуры (обеспечение муниципальных учреждений культуры в сельской местности специализированным автотранспортом)</t>
  </si>
  <si>
    <t>10 0 А1 55196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</si>
  <si>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 Исполнение полномочий администрации Советского городского округа в области градостроительной деятельности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</si>
  <si>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функций органов местного самоуправления"</t>
  </si>
  <si>
    <t>11 0 02 10010</t>
  </si>
  <si>
    <t>11 0 02 10020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</si>
  <si>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</si>
  <si>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</si>
  <si>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</si>
  <si>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</si>
  <si>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</si>
  <si>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 xml:space="preserve">Основное мероприятие «Капитальное строительство объектов спорта» </t>
  </si>
  <si>
    <t>15 0 04 S700X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</si>
  <si>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</si>
  <si>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</si>
  <si>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</si>
  <si>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</si>
  <si>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 xml:space="preserve">Основное мероприятие " Cоздание условий для обеспечения безопасности граждан в местах массового пребывания людей" </t>
  </si>
  <si>
    <t>57 0 02 00000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</si>
  <si>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краевого бюджета</t>
  </si>
  <si>
    <t>57 0 02 77310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</si>
  <si>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местного бюджета</t>
  </si>
  <si>
    <t>57 0 02 S7310</t>
  </si>
  <si>
    <t>Основное мероприятие "Профилактика терроризма и экстремизма"</t>
  </si>
  <si>
    <t>57 0 01 00000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</si>
  <si>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</si>
  <si>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57 0 01 20090</t>
  </si>
  <si>
    <t>03 0 03 00000</t>
  </si>
  <si>
    <t>03 0 03 S6420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</si>
  <si>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</si>
  <si>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03 0 03 G6420</t>
  </si>
  <si>
    <t>51 5 00 10080</t>
  </si>
  <si>
    <t>09 0 Р1 76240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</si>
  <si>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</si>
  <si>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(внебюжетные источники)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</si>
  <si>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</si>
  <si>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</si>
  <si>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</si>
  <si>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</si>
  <si>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</si>
  <si>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</si>
  <si>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</si>
  <si>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</si>
  <si>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Строительство (реконструкция) объектов спорта за счет средств местного бюджета</t>
  </si>
  <si>
    <t>Расходы на проведение мероприятий по организации отдыха детей в учреждениях дополнительного образования</t>
  </si>
  <si>
    <t>Основное мероприятие "Федеральный проект "Успех каждого ребенка"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</si>
  <si>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</si>
  <si>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</si>
  <si>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</si>
  <si>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Подпрограмма "Реализация проектов развития территорий муниципальных образований, основанных на местных инициативах"</t>
  </si>
  <si>
    <t>04 2 01 S6420</t>
  </si>
  <si>
    <t>04 2 01 G6420</t>
  </si>
  <si>
    <t>15 0 04 7700X</t>
  </si>
  <si>
    <t>Строительство (реконструкция) объектов спорта за счет средств краевого бюджета</t>
  </si>
  <si>
    <t>10 0 А1 55193</t>
  </si>
  <si>
    <t>10 0 А1 L5194</t>
  </si>
  <si>
    <t>Основное мероприятие "Федеральный проект "Культурная среда"</t>
  </si>
  <si>
    <t>10 0 А1 00000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</si>
  <si>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</si>
  <si>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</si>
  <si>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</si>
  <si>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Реализация программ формирования современной городской среды за счет средств местного бюджета</t>
  </si>
  <si>
    <t>Утверждено тыс. руб.</t>
  </si>
  <si>
    <t>Утверждено с изменениями тыс. руб.</t>
  </si>
  <si>
    <t>Кассовое</t>
  </si>
  <si>
    <t>исполнение</t>
  </si>
  <si>
    <t>%</t>
  </si>
  <si>
    <t>исп.</t>
  </si>
  <si>
    <t>Расходы на проведение информационно-пропагандитских мероприятий, направленных на профилактику идеологии терроризма, за счет средств краевого бюджета</t>
  </si>
  <si>
    <t>57 0 03 00000</t>
  </si>
  <si>
    <t>57 0 03 77730</t>
  </si>
  <si>
    <t>Расходы на проведение информационно-пропагандитских мероприятий, направленных на профилактику идеологии терроризма, за счет средств местного бюджета</t>
  </si>
  <si>
    <t>57 0 03 S7730</t>
  </si>
  <si>
    <t>Прочие непрограммные расходы</t>
  </si>
  <si>
    <t>91 0 00 00000</t>
  </si>
  <si>
    <t>Иные расходы на проведение мероприятий в чрезвычайных ситуациях природного и техногенного характера</t>
  </si>
  <si>
    <t>91 0 01 00000</t>
  </si>
  <si>
    <t>Субсидии управляющим организациям на техническое обследование многоквартирного дома</t>
  </si>
  <si>
    <t>91 0 01 80060</t>
  </si>
  <si>
    <t>Расходы на строительство и содержание очистных сооружений</t>
  </si>
  <si>
    <t>07 1 01 22270</t>
  </si>
  <si>
    <t>Основное мероприятие "Независимая оценка качества условий оказания услуг организациями"</t>
  </si>
  <si>
    <t>17 0 10 00000</t>
  </si>
  <si>
    <t>Раходы на проведение независимой оценки качества условий оказания услуг организациями</t>
  </si>
  <si>
    <t>17 0 10 25010</t>
  </si>
  <si>
    <t xml:space="preserve">Расходы за счет резервного фонда Правительства Ставропольского края </t>
  </si>
  <si>
    <t>51 4 00 76900</t>
  </si>
  <si>
    <t>Обеспечение деятельности центров образования цифрового и гуманитарного профилей за счет средств краевого бюджета</t>
  </si>
  <si>
    <t>17 0 Е1 00000</t>
  </si>
  <si>
    <t>17 0 Е1 77740</t>
  </si>
  <si>
    <t>17 0 Е1 S7740</t>
  </si>
  <si>
    <t>Обеспечение деятельности центров образования цифрового и гуманитарного профилей за счет средств местного бюджета</t>
  </si>
  <si>
    <t>10 0 02 L5194</t>
  </si>
  <si>
    <t>10 0 02 L5193</t>
  </si>
  <si>
    <t>Основное мероприятие «Организация культурно-досуговой деятельности в Советском городском округе Ставропольского края»</t>
  </si>
  <si>
    <t>10 0 03 11010</t>
  </si>
  <si>
    <t>Основное мероприятие на обеспечение отдельных категорий граждан, проживающих на территории района мерами социальной поддержки</t>
  </si>
  <si>
    <t>51 5 00 21700</t>
  </si>
  <si>
    <t>Расходы по коммунальному хозяйству</t>
  </si>
  <si>
    <t>91 0 02 00000</t>
  </si>
  <si>
    <t>91 0 02 22210</t>
  </si>
  <si>
    <t>Строительство водозаборной скважины по ул. Мельничная с. Отказное Советского района Ставропольского края, Советский район</t>
  </si>
  <si>
    <t>07 1 01 77245</t>
  </si>
  <si>
    <t>Cтроительство (реконструкция) объектов коммунальной инфраструктуры счет средств местного бюджета</t>
  </si>
  <si>
    <t>07 1 01 S7245</t>
  </si>
  <si>
    <t>Основное мероприятие «Независимая оценка качества условий оказания услуг организациями»</t>
  </si>
  <si>
    <t>10 0 10 00000</t>
  </si>
  <si>
    <t>Расходы на проведение независимой оценки качества условий оказания услуг организациями</t>
  </si>
  <si>
    <t>10 0 10 25010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</si>
  <si>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</t>
    </r>
  </si>
  <si>
    <t xml:space="preserve"> об использовании 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за 1 квартал  2019 года</t>
  </si>
  <si>
    <t>ОТЧЕТ</t>
  </si>
</sst>
</file>

<file path=xl/styles.xml><?xml version="1.0" encoding="utf-8"?>
<styleSheet xmlns="http://schemas.openxmlformats.org/spreadsheetml/2006/main">
  <numFmts count="4">
    <numFmt numFmtId="164" formatCode="* #,##0.00;* \-#,##0.00;* &quot;-&quot;??;@"/>
    <numFmt numFmtId="165" formatCode="0000000"/>
    <numFmt numFmtId="166" formatCode="#,##0.00_ ;\-#,##0.00\ "/>
    <numFmt numFmtId="167" formatCode="0.0"/>
  </numFmts>
  <fonts count="12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1" fillId="0" borderId="0" xfId="1" applyBorder="1" applyProtection="1">
      <protection hidden="1"/>
    </xf>
    <xf numFmtId="164" fontId="2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NumberFormat="1" applyFont="1" applyFill="1" applyBorder="1" applyAlignment="1" applyProtection="1">
      <alignment horizontal="justify" vertical="top" wrapText="1"/>
      <protection hidden="1"/>
    </xf>
    <xf numFmtId="0" fontId="4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6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164" fontId="5" fillId="0" borderId="0" xfId="1" applyNumberFormat="1" applyFont="1" applyFill="1" applyBorder="1" applyAlignment="1" applyProtection="1">
      <alignment horizontal="right" vertical="top"/>
      <protection hidden="1"/>
    </xf>
    <xf numFmtId="0" fontId="5" fillId="0" borderId="0" xfId="0" applyFont="1" applyAlignment="1"/>
    <xf numFmtId="0" fontId="5" fillId="2" borderId="0" xfId="0" applyFont="1" applyFill="1" applyAlignment="1">
      <alignment wrapText="1"/>
    </xf>
    <xf numFmtId="0" fontId="5" fillId="0" borderId="0" xfId="0" applyFont="1" applyFill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wrapText="1"/>
    </xf>
    <xf numFmtId="49" fontId="2" fillId="0" borderId="0" xfId="0" applyNumberFormat="1" applyFont="1" applyAlignment="1">
      <alignment wrapText="1"/>
    </xf>
    <xf numFmtId="4" fontId="2" fillId="0" borderId="0" xfId="0" applyNumberFormat="1" applyFont="1" applyFill="1" applyAlignment="1"/>
    <xf numFmtId="4" fontId="2" fillId="0" borderId="0" xfId="0" applyNumberFormat="1" applyFont="1" applyFill="1" applyBorder="1" applyAlignment="1"/>
    <xf numFmtId="166" fontId="5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0" applyFont="1" applyAlignment="1">
      <alignment horizontal="justify" vertical="center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4" fontId="2" fillId="0" borderId="0" xfId="0" applyNumberFormat="1" applyFont="1" applyFill="1" applyAlignment="1">
      <alignment horizontal="right"/>
    </xf>
    <xf numFmtId="4" fontId="2" fillId="0" borderId="0" xfId="1" applyNumberFormat="1" applyFont="1" applyFill="1" applyAlignment="1" applyProtection="1">
      <alignment horizontal="right" vertical="top"/>
      <protection hidden="1"/>
    </xf>
    <xf numFmtId="165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vertical="distributed" wrapText="1"/>
    </xf>
    <xf numFmtId="49" fontId="2" fillId="0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Alignment="1">
      <alignment horizontal="justify" vertical="top" wrapText="1"/>
    </xf>
    <xf numFmtId="0" fontId="7" fillId="0" borderId="0" xfId="1" applyNumberFormat="1" applyFont="1" applyFill="1" applyBorder="1" applyAlignment="1" applyProtection="1">
      <alignment horizontal="justify" vertical="top" wrapText="1"/>
      <protection hidden="1"/>
    </xf>
    <xf numFmtId="0" fontId="7" fillId="2" borderId="0" xfId="0" applyFont="1" applyFill="1" applyBorder="1" applyAlignment="1">
      <alignment wrapText="1"/>
    </xf>
    <xf numFmtId="0" fontId="7" fillId="0" borderId="0" xfId="0" applyFont="1" applyBorder="1" applyAlignment="1">
      <alignment horizontal="left" vertical="distributed" wrapText="1"/>
    </xf>
    <xf numFmtId="0" fontId="7" fillId="0" borderId="0" xfId="0" applyFont="1" applyAlignment="1">
      <alignment horizontal="justify" wrapText="1"/>
    </xf>
    <xf numFmtId="49" fontId="7" fillId="0" borderId="0" xfId="0" applyNumberFormat="1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0" fontId="7" fillId="2" borderId="0" xfId="0" applyFont="1" applyFill="1" applyBorder="1" applyAlignment="1">
      <alignment horizontal="left" vertical="distributed" wrapText="1"/>
    </xf>
    <xf numFmtId="0" fontId="7" fillId="0" borderId="0" xfId="1" applyNumberFormat="1" applyFont="1" applyFill="1" applyAlignment="1" applyProtection="1">
      <alignment vertical="top"/>
      <protection hidden="1"/>
    </xf>
    <xf numFmtId="0" fontId="8" fillId="0" borderId="0" xfId="1" applyFont="1" applyAlignment="1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49" fontId="2" fillId="3" borderId="0" xfId="2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distributed" wrapText="1"/>
    </xf>
    <xf numFmtId="0" fontId="7" fillId="2" borderId="0" xfId="0" applyFont="1" applyFill="1" applyBorder="1" applyAlignment="1">
      <alignment horizontal="justify"/>
    </xf>
    <xf numFmtId="49" fontId="7" fillId="0" borderId="0" xfId="0" applyNumberFormat="1" applyFont="1" applyFill="1" applyAlignment="1">
      <alignment wrapText="1"/>
    </xf>
    <xf numFmtId="0" fontId="1" fillId="0" borderId="0" xfId="1" applyFont="1" applyBorder="1" applyProtection="1">
      <protection hidden="1"/>
    </xf>
    <xf numFmtId="0" fontId="1" fillId="0" borderId="0" xfId="1" applyFont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7" fillId="3" borderId="0" xfId="1" applyNumberFormat="1" applyFont="1" applyFill="1" applyBorder="1" applyAlignment="1" applyProtection="1">
      <alignment horizontal="center"/>
      <protection hidden="1"/>
    </xf>
    <xf numFmtId="0" fontId="2" fillId="3" borderId="0" xfId="0" applyFont="1" applyFill="1" applyBorder="1" applyAlignment="1">
      <alignment horizontal="justify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2" fillId="0" borderId="0" xfId="0" applyFont="1"/>
    <xf numFmtId="3" fontId="7" fillId="2" borderId="0" xfId="1" applyNumberFormat="1" applyFont="1" applyFill="1" applyBorder="1" applyAlignment="1" applyProtection="1">
      <alignment horizontal="center"/>
      <protection hidden="1"/>
    </xf>
    <xf numFmtId="0" fontId="2" fillId="3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wrapText="1"/>
    </xf>
    <xf numFmtId="0" fontId="5" fillId="3" borderId="0" xfId="0" applyFont="1" applyFill="1" applyAlignment="1">
      <alignment horizontal="center"/>
    </xf>
    <xf numFmtId="0" fontId="2" fillId="3" borderId="0" xfId="1" applyFont="1" applyFill="1" applyAlignment="1" applyProtection="1">
      <alignment horizontal="right"/>
      <protection hidden="1"/>
    </xf>
    <xf numFmtId="0" fontId="5" fillId="3" borderId="0" xfId="1" applyFont="1" applyFill="1" applyAlignment="1" applyProtection="1">
      <alignment horizontal="right"/>
      <protection hidden="1"/>
    </xf>
    <xf numFmtId="164" fontId="7" fillId="3" borderId="0" xfId="1" applyNumberFormat="1" applyFont="1" applyFill="1" applyBorder="1" applyAlignment="1" applyProtection="1">
      <alignment horizontal="center"/>
      <protection hidden="1"/>
    </xf>
    <xf numFmtId="164" fontId="2" fillId="3" borderId="0" xfId="1" applyNumberFormat="1" applyFont="1" applyFill="1" applyBorder="1" applyAlignment="1" applyProtection="1">
      <alignment horizontal="center"/>
      <protection hidden="1"/>
    </xf>
    <xf numFmtId="4" fontId="2" fillId="3" borderId="0" xfId="0" applyNumberFormat="1" applyFont="1" applyFill="1" applyAlignment="1">
      <alignment horizontal="right"/>
    </xf>
    <xf numFmtId="4" fontId="7" fillId="3" borderId="0" xfId="0" applyNumberFormat="1" applyFont="1" applyFill="1" applyAlignment="1">
      <alignment horizontal="right"/>
    </xf>
    <xf numFmtId="164" fontId="7" fillId="3" borderId="0" xfId="1" applyNumberFormat="1" applyFont="1" applyFill="1" applyBorder="1" applyAlignment="1" applyProtection="1">
      <alignment horizontal="right"/>
      <protection hidden="1"/>
    </xf>
    <xf numFmtId="164" fontId="5" fillId="3" borderId="0" xfId="1" applyNumberFormat="1" applyFont="1" applyFill="1" applyBorder="1" applyAlignment="1" applyProtection="1">
      <alignment horizontal="right"/>
      <protection hidden="1"/>
    </xf>
    <xf numFmtId="4" fontId="2" fillId="3" borderId="0" xfId="0" applyNumberFormat="1" applyFont="1" applyFill="1" applyBorder="1" applyAlignment="1">
      <alignment horizontal="right"/>
    </xf>
    <xf numFmtId="2" fontId="7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right" vertical="center"/>
    </xf>
    <xf numFmtId="2" fontId="7" fillId="3" borderId="0" xfId="0" applyNumberFormat="1" applyFont="1" applyFill="1" applyBorder="1" applyAlignment="1">
      <alignment horizontal="right"/>
    </xf>
    <xf numFmtId="2" fontId="2" fillId="3" borderId="0" xfId="0" applyNumberFormat="1" applyFont="1" applyFill="1" applyBorder="1" applyAlignment="1">
      <alignment horizontal="right"/>
    </xf>
    <xf numFmtId="4" fontId="7" fillId="3" borderId="0" xfId="1" applyNumberFormat="1" applyFont="1" applyFill="1" applyAlignment="1" applyProtection="1">
      <alignment horizontal="right"/>
      <protection hidden="1"/>
    </xf>
    <xf numFmtId="164" fontId="2" fillId="3" borderId="0" xfId="1" applyNumberFormat="1" applyFont="1" applyFill="1" applyBorder="1" applyAlignment="1" applyProtection="1">
      <alignment horizontal="right" vertical="top"/>
      <protection hidden="1"/>
    </xf>
    <xf numFmtId="0" fontId="1" fillId="3" borderId="0" xfId="1" applyFill="1"/>
    <xf numFmtId="0" fontId="5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2" fillId="3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7" fillId="3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3" borderId="0" xfId="0" applyFont="1" applyFill="1" applyBorder="1" applyAlignment="1">
      <alignment horizontal="left" vertical="distributed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3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49" fontId="7" fillId="3" borderId="0" xfId="0" applyNumberFormat="1" applyFont="1" applyFill="1" applyBorder="1" applyAlignment="1">
      <alignment wrapText="1"/>
    </xf>
    <xf numFmtId="0" fontId="2" fillId="3" borderId="0" xfId="0" applyFont="1" applyFill="1" applyBorder="1" applyAlignment="1">
      <alignment horizontal="justify" vertical="top" wrapText="1"/>
    </xf>
    <xf numFmtId="0" fontId="7" fillId="3" borderId="3" xfId="0" applyFont="1" applyFill="1" applyBorder="1" applyAlignment="1">
      <alignment wrapText="1"/>
    </xf>
    <xf numFmtId="0" fontId="5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Border="1"/>
    <xf numFmtId="0" fontId="2" fillId="0" borderId="5" xfId="1" applyFont="1" applyBorder="1"/>
    <xf numFmtId="0" fontId="2" fillId="0" borderId="2" xfId="1" applyFont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Border="1" applyProtection="1">
      <protection hidden="1"/>
    </xf>
    <xf numFmtId="0" fontId="1" fillId="0" borderId="8" xfId="1" applyBorder="1"/>
    <xf numFmtId="0" fontId="2" fillId="0" borderId="9" xfId="1" applyFont="1" applyBorder="1" applyAlignment="1">
      <alignment horizontal="center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Border="1" applyProtection="1">
      <protection hidden="1"/>
    </xf>
    <xf numFmtId="0" fontId="1" fillId="0" borderId="12" xfId="1" applyBorder="1"/>
    <xf numFmtId="0" fontId="2" fillId="0" borderId="13" xfId="1" applyFont="1" applyBorder="1" applyAlignment="1">
      <alignment horizontal="center"/>
    </xf>
    <xf numFmtId="2" fontId="2" fillId="0" borderId="0" xfId="1" applyNumberFormat="1" applyFont="1"/>
    <xf numFmtId="167" fontId="2" fillId="0" borderId="0" xfId="1" applyNumberFormat="1" applyFont="1"/>
    <xf numFmtId="0" fontId="2" fillId="0" borderId="0" xfId="1" applyFont="1"/>
    <xf numFmtId="167" fontId="7" fillId="0" borderId="0" xfId="1" applyNumberFormat="1" applyFont="1"/>
    <xf numFmtId="0" fontId="2" fillId="0" borderId="0" xfId="1" applyFont="1" applyAlignment="1">
      <alignment horizontal="right" vertical="center"/>
    </xf>
    <xf numFmtId="2" fontId="2" fillId="0" borderId="0" xfId="1" applyNumberFormat="1" applyFont="1" applyAlignment="1">
      <alignment horizontal="right" vertical="center"/>
    </xf>
    <xf numFmtId="167" fontId="2" fillId="0" borderId="0" xfId="1" applyNumberFormat="1" applyFont="1" applyAlignment="1">
      <alignment horizontal="right" vertical="center"/>
    </xf>
    <xf numFmtId="167" fontId="7" fillId="0" borderId="0" xfId="1" applyNumberFormat="1" applyFont="1" applyAlignment="1">
      <alignment horizontal="right" vertical="center"/>
    </xf>
    <xf numFmtId="0" fontId="2" fillId="2" borderId="0" xfId="1" applyNumberFormat="1" applyFont="1" applyFill="1" applyBorder="1" applyAlignment="1" applyProtection="1">
      <alignment horizontal="center" vertical="center"/>
      <protection hidden="1"/>
    </xf>
    <xf numFmtId="167" fontId="2" fillId="0" borderId="0" xfId="1" applyNumberFormat="1" applyFont="1" applyAlignment="1">
      <alignment horizontal="right"/>
    </xf>
    <xf numFmtId="167" fontId="7" fillId="0" borderId="0" xfId="1" applyNumberFormat="1" applyFont="1" applyAlignment="1">
      <alignment horizontal="right"/>
    </xf>
    <xf numFmtId="4" fontId="7" fillId="0" borderId="0" xfId="0" applyNumberFormat="1" applyFont="1" applyFill="1" applyBorder="1" applyAlignment="1"/>
    <xf numFmtId="0" fontId="8" fillId="0" borderId="0" xfId="1" applyFont="1" applyBorder="1" applyProtection="1">
      <protection hidden="1"/>
    </xf>
    <xf numFmtId="0" fontId="8" fillId="0" borderId="0" xfId="1" applyFont="1"/>
    <xf numFmtId="0" fontId="7" fillId="0" borderId="0" xfId="0" applyFont="1" applyBorder="1" applyAlignment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top"/>
      <protection hidden="1"/>
    </xf>
    <xf numFmtId="0" fontId="2" fillId="0" borderId="0" xfId="0" applyFont="1" applyBorder="1" applyAlignment="1">
      <alignment horizontal="center"/>
    </xf>
    <xf numFmtId="164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/>
    <xf numFmtId="0" fontId="2" fillId="0" borderId="0" xfId="1" applyFont="1" applyAlignment="1"/>
    <xf numFmtId="2" fontId="2" fillId="0" borderId="0" xfId="1" applyNumberFormat="1" applyFont="1" applyAlignment="1"/>
    <xf numFmtId="0" fontId="7" fillId="0" borderId="0" xfId="0" applyFont="1" applyBorder="1" applyAlignment="1">
      <alignment horizontal="left" vertical="top" wrapText="1"/>
    </xf>
    <xf numFmtId="167" fontId="7" fillId="0" borderId="0" xfId="1" applyNumberFormat="1" applyFont="1" applyAlignment="1"/>
    <xf numFmtId="167" fontId="2" fillId="0" borderId="0" xfId="1" applyNumberFormat="1" applyFont="1" applyAlignment="1"/>
    <xf numFmtId="164" fontId="7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0" applyFont="1" applyFill="1" applyAlignment="1">
      <alignment horizontal="center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_tmp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1"/>
  <sheetViews>
    <sheetView tabSelected="1" view="pageBreakPreview" zoomScale="84" zoomScaleSheetLayoutView="84" workbookViewId="0">
      <selection activeCell="B9" sqref="B9:B10"/>
    </sheetView>
  </sheetViews>
  <sheetFormatPr defaultRowHeight="12.75"/>
  <cols>
    <col min="1" max="1" width="76.5703125" style="2" customWidth="1"/>
    <col min="2" max="2" width="16.7109375" style="2" customWidth="1"/>
    <col min="3" max="3" width="8.28515625" style="2" customWidth="1"/>
    <col min="4" max="4" width="18.140625" style="95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17.42578125" style="2" customWidth="1"/>
    <col min="11" max="11" width="14.28515625" style="2" customWidth="1"/>
    <col min="12" max="16384" width="9.140625" style="2"/>
  </cols>
  <sheetData>
    <row r="1" spans="1:12" ht="18.75" customHeight="1">
      <c r="A1" s="176"/>
      <c r="B1" s="177"/>
      <c r="C1" s="177"/>
      <c r="D1" s="177"/>
      <c r="E1" s="96"/>
      <c r="F1" s="96"/>
      <c r="G1" s="14"/>
      <c r="H1" s="14"/>
      <c r="I1" s="14"/>
      <c r="J1" s="14"/>
    </row>
    <row r="2" spans="1:12" ht="18.75" customHeight="1">
      <c r="A2" s="178"/>
      <c r="B2" s="179"/>
      <c r="C2" s="179"/>
      <c r="D2" s="179"/>
      <c r="E2" s="179"/>
      <c r="F2" s="179"/>
      <c r="G2" s="15"/>
      <c r="H2" s="15"/>
      <c r="I2" s="15"/>
      <c r="J2" s="15"/>
    </row>
    <row r="3" spans="1:12" ht="18.75" customHeight="1">
      <c r="A3" s="178"/>
      <c r="B3" s="178"/>
      <c r="C3" s="178"/>
      <c r="D3" s="178"/>
      <c r="E3" s="97"/>
      <c r="F3" s="97"/>
      <c r="G3" s="15"/>
      <c r="H3" s="15"/>
      <c r="I3" s="15"/>
      <c r="J3" s="15"/>
    </row>
    <row r="4" spans="1:12" ht="18.75" customHeight="1">
      <c r="A4" s="178"/>
      <c r="B4" s="178"/>
      <c r="C4" s="178"/>
      <c r="D4" s="178"/>
      <c r="E4" s="97"/>
      <c r="F4" s="97"/>
      <c r="G4" s="15"/>
      <c r="H4" s="15"/>
      <c r="I4" s="15"/>
      <c r="J4" s="15"/>
    </row>
    <row r="5" spans="1:12" ht="18.75">
      <c r="B5" s="165" t="s">
        <v>535</v>
      </c>
      <c r="C5" s="36"/>
      <c r="D5" s="79"/>
      <c r="E5" s="36"/>
      <c r="F5" s="36"/>
      <c r="G5" s="16"/>
      <c r="H5" s="16"/>
      <c r="I5" s="16"/>
      <c r="J5" s="16"/>
    </row>
    <row r="6" spans="1:12" ht="63.75" customHeight="1">
      <c r="A6" s="175" t="s">
        <v>534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</row>
    <row r="7" spans="1:12" ht="5.25" customHeight="1" thickBot="1">
      <c r="A7" s="6">
        <v>3</v>
      </c>
      <c r="B7" s="7"/>
      <c r="C7" s="8"/>
      <c r="D7" s="80"/>
      <c r="E7" s="6"/>
      <c r="F7" s="6"/>
      <c r="G7" s="1"/>
    </row>
    <row r="8" spans="1:12" ht="18.75" hidden="1">
      <c r="A8" s="9"/>
      <c r="B8" s="10"/>
      <c r="C8" s="11"/>
      <c r="D8" s="81"/>
      <c r="E8" s="9"/>
      <c r="F8" s="12" t="s">
        <v>3</v>
      </c>
      <c r="G8" s="1"/>
    </row>
    <row r="9" spans="1:12" ht="18.75" customHeight="1">
      <c r="A9" s="180" t="s">
        <v>5</v>
      </c>
      <c r="B9" s="168" t="s">
        <v>14</v>
      </c>
      <c r="C9" s="168" t="s">
        <v>4</v>
      </c>
      <c r="D9" s="171" t="s">
        <v>486</v>
      </c>
      <c r="E9" s="170" t="s">
        <v>6</v>
      </c>
      <c r="F9" s="170"/>
      <c r="G9" s="132"/>
      <c r="H9" s="133"/>
      <c r="I9" s="133"/>
      <c r="J9" s="166" t="s">
        <v>487</v>
      </c>
      <c r="K9" s="127" t="s">
        <v>488</v>
      </c>
      <c r="L9" s="134" t="s">
        <v>490</v>
      </c>
    </row>
    <row r="10" spans="1:12" ht="60.75" customHeight="1" thickBot="1">
      <c r="A10" s="181"/>
      <c r="B10" s="169"/>
      <c r="C10" s="169"/>
      <c r="D10" s="172"/>
      <c r="E10" s="135" t="s">
        <v>1</v>
      </c>
      <c r="F10" s="135" t="s">
        <v>0</v>
      </c>
      <c r="G10" s="136"/>
      <c r="H10" s="137"/>
      <c r="I10" s="137"/>
      <c r="J10" s="167"/>
      <c r="K10" s="128" t="s">
        <v>489</v>
      </c>
      <c r="L10" s="138" t="s">
        <v>491</v>
      </c>
    </row>
    <row r="11" spans="1:12" ht="18.75">
      <c r="A11" s="130">
        <v>1</v>
      </c>
      <c r="B11" s="130">
        <v>2</v>
      </c>
      <c r="C11" s="130">
        <v>3</v>
      </c>
      <c r="D11" s="126">
        <v>4</v>
      </c>
      <c r="E11" s="131">
        <v>4</v>
      </c>
      <c r="F11" s="131">
        <v>5</v>
      </c>
      <c r="G11" s="1"/>
      <c r="J11" s="129">
        <v>5</v>
      </c>
      <c r="K11" s="129">
        <v>6</v>
      </c>
      <c r="L11" s="129">
        <v>7</v>
      </c>
    </row>
    <row r="12" spans="1:12" ht="100.5" customHeight="1">
      <c r="A12" s="48" t="s">
        <v>202</v>
      </c>
      <c r="B12" s="45" t="s">
        <v>45</v>
      </c>
      <c r="C12" s="46" t="s">
        <v>7</v>
      </c>
      <c r="D12" s="82">
        <f>D13</f>
        <v>110</v>
      </c>
      <c r="E12" s="28" t="e">
        <f>E14+#REF!+E158</f>
        <v>#REF!</v>
      </c>
      <c r="F12" s="28" t="e">
        <f>F14+#REF!+F158</f>
        <v>#REF!</v>
      </c>
      <c r="G12" s="3"/>
      <c r="J12" s="82">
        <f t="shared" ref="J12:K14" si="0">J13</f>
        <v>110</v>
      </c>
      <c r="K12" s="82">
        <f t="shared" si="0"/>
        <v>0</v>
      </c>
      <c r="L12" s="142">
        <f t="shared" ref="L12:L14" si="1">K12/J12*100</f>
        <v>0</v>
      </c>
    </row>
    <row r="13" spans="1:12" ht="40.5" customHeight="1">
      <c r="A13" s="50" t="s">
        <v>177</v>
      </c>
      <c r="B13" s="45" t="s">
        <v>46</v>
      </c>
      <c r="C13" s="46" t="s">
        <v>7</v>
      </c>
      <c r="D13" s="82">
        <f>D14</f>
        <v>110</v>
      </c>
      <c r="E13" s="28"/>
      <c r="F13" s="28"/>
      <c r="G13" s="3"/>
      <c r="J13" s="82">
        <f t="shared" si="0"/>
        <v>110</v>
      </c>
      <c r="K13" s="82">
        <f t="shared" si="0"/>
        <v>0</v>
      </c>
      <c r="L13" s="142">
        <f t="shared" si="1"/>
        <v>0</v>
      </c>
    </row>
    <row r="14" spans="1:12" ht="40.5" customHeight="1">
      <c r="A14" s="70" t="s">
        <v>319</v>
      </c>
      <c r="B14" s="35" t="s">
        <v>47</v>
      </c>
      <c r="C14" s="34" t="s">
        <v>7</v>
      </c>
      <c r="D14" s="83">
        <f>D15</f>
        <v>110</v>
      </c>
      <c r="E14" s="28" t="e">
        <f>#REF!+#REF!+E50+E72+E78+#REF!+#REF!+#REF!+#REF!</f>
        <v>#REF!</v>
      </c>
      <c r="F14" s="28" t="e">
        <f>#REF!+#REF!+F50+F72+F78+#REF!+#REF!+#REF!+#REF!</f>
        <v>#REF!</v>
      </c>
      <c r="G14" s="3"/>
      <c r="J14" s="83">
        <f t="shared" si="0"/>
        <v>110</v>
      </c>
      <c r="K14" s="83">
        <f t="shared" si="0"/>
        <v>0</v>
      </c>
      <c r="L14" s="140">
        <f t="shared" si="1"/>
        <v>0</v>
      </c>
    </row>
    <row r="15" spans="1:12" ht="40.5" customHeight="1">
      <c r="A15" s="22" t="s">
        <v>9</v>
      </c>
      <c r="B15" s="35" t="s">
        <v>47</v>
      </c>
      <c r="C15" s="34">
        <v>200</v>
      </c>
      <c r="D15" s="84">
        <v>110</v>
      </c>
      <c r="E15" s="13">
        <v>21864.3</v>
      </c>
      <c r="F15" s="13">
        <v>19650.97</v>
      </c>
      <c r="G15" s="3"/>
      <c r="J15" s="139">
        <v>110</v>
      </c>
      <c r="K15" s="139">
        <v>0</v>
      </c>
      <c r="L15" s="140">
        <f>K15/J15*100</f>
        <v>0</v>
      </c>
    </row>
    <row r="16" spans="1:12" ht="100.5" customHeight="1">
      <c r="A16" s="48" t="s">
        <v>207</v>
      </c>
      <c r="B16" s="45" t="s">
        <v>208</v>
      </c>
      <c r="C16" s="46" t="s">
        <v>7</v>
      </c>
      <c r="D16" s="85">
        <f>D17+D20+D23</f>
        <v>8761.86</v>
      </c>
      <c r="E16" s="13"/>
      <c r="F16" s="13"/>
      <c r="G16" s="3"/>
      <c r="J16" s="85">
        <f t="shared" ref="J16:K16" si="2">J17+J20+J23</f>
        <v>8771.9700000000012</v>
      </c>
      <c r="K16" s="85">
        <f t="shared" si="2"/>
        <v>1489.28</v>
      </c>
      <c r="L16" s="142">
        <f t="shared" ref="L16:L29" si="3">K16/J16*100</f>
        <v>16.977714242068771</v>
      </c>
    </row>
    <row r="17" spans="1:12" ht="74.25" customHeight="1">
      <c r="A17" s="44" t="s">
        <v>209</v>
      </c>
      <c r="B17" s="45" t="s">
        <v>210</v>
      </c>
      <c r="C17" s="46" t="s">
        <v>7</v>
      </c>
      <c r="D17" s="85">
        <f>D18</f>
        <v>713.3</v>
      </c>
      <c r="E17" s="13"/>
      <c r="F17" s="13"/>
      <c r="G17" s="3"/>
      <c r="J17" s="85">
        <f t="shared" ref="J17:K18" si="4">J18</f>
        <v>713.3</v>
      </c>
      <c r="K17" s="85">
        <f t="shared" si="4"/>
        <v>72.86</v>
      </c>
      <c r="L17" s="142">
        <f t="shared" si="3"/>
        <v>10.214496004486191</v>
      </c>
    </row>
    <row r="18" spans="1:12" ht="38.25" customHeight="1">
      <c r="A18" s="23" t="s">
        <v>368</v>
      </c>
      <c r="B18" s="35" t="s">
        <v>367</v>
      </c>
      <c r="C18" s="34" t="s">
        <v>7</v>
      </c>
      <c r="D18" s="84">
        <f>D19</f>
        <v>713.3</v>
      </c>
      <c r="E18" s="13"/>
      <c r="F18" s="13"/>
      <c r="G18" s="3"/>
      <c r="J18" s="84">
        <f t="shared" si="4"/>
        <v>713.3</v>
      </c>
      <c r="K18" s="84">
        <f t="shared" si="4"/>
        <v>72.86</v>
      </c>
      <c r="L18" s="140">
        <f t="shared" si="3"/>
        <v>10.214496004486191</v>
      </c>
    </row>
    <row r="19" spans="1:12" ht="38.25" customHeight="1">
      <c r="A19" s="22" t="s">
        <v>9</v>
      </c>
      <c r="B19" s="35" t="s">
        <v>367</v>
      </c>
      <c r="C19" s="34">
        <v>200</v>
      </c>
      <c r="D19" s="84">
        <v>713.3</v>
      </c>
      <c r="E19" s="13"/>
      <c r="F19" s="13"/>
      <c r="G19" s="3"/>
      <c r="J19" s="139">
        <v>713.3</v>
      </c>
      <c r="K19" s="141">
        <v>72.86</v>
      </c>
      <c r="L19" s="140">
        <f t="shared" si="3"/>
        <v>10.214496004486191</v>
      </c>
    </row>
    <row r="20" spans="1:12" ht="57.75" customHeight="1">
      <c r="A20" s="44" t="s">
        <v>212</v>
      </c>
      <c r="B20" s="45" t="s">
        <v>213</v>
      </c>
      <c r="C20" s="46" t="s">
        <v>7</v>
      </c>
      <c r="D20" s="85">
        <f>D21</f>
        <v>510</v>
      </c>
      <c r="E20" s="13"/>
      <c r="F20" s="13"/>
      <c r="G20" s="3"/>
      <c r="J20" s="85">
        <f t="shared" ref="J20:K21" si="5">J21</f>
        <v>520.11</v>
      </c>
      <c r="K20" s="85">
        <f t="shared" si="5"/>
        <v>1.87</v>
      </c>
      <c r="L20" s="142">
        <f t="shared" si="3"/>
        <v>0.35953932821903062</v>
      </c>
    </row>
    <row r="21" spans="1:12" ht="31.5" customHeight="1">
      <c r="A21" s="75" t="s">
        <v>369</v>
      </c>
      <c r="B21" s="35" t="s">
        <v>214</v>
      </c>
      <c r="C21" s="34" t="s">
        <v>7</v>
      </c>
      <c r="D21" s="84">
        <f>D22</f>
        <v>510</v>
      </c>
      <c r="E21" s="13"/>
      <c r="F21" s="13"/>
      <c r="G21" s="3"/>
      <c r="J21" s="84">
        <f t="shared" si="5"/>
        <v>520.11</v>
      </c>
      <c r="K21" s="84">
        <f t="shared" si="5"/>
        <v>1.87</v>
      </c>
      <c r="L21" s="140">
        <f t="shared" si="3"/>
        <v>0.35953932821903062</v>
      </c>
    </row>
    <row r="22" spans="1:12" ht="42" customHeight="1">
      <c r="A22" s="22" t="s">
        <v>9</v>
      </c>
      <c r="B22" s="35" t="s">
        <v>214</v>
      </c>
      <c r="C22" s="34">
        <v>200</v>
      </c>
      <c r="D22" s="84">
        <v>510</v>
      </c>
      <c r="E22" s="13"/>
      <c r="F22" s="13"/>
      <c r="G22" s="3"/>
      <c r="J22" s="141">
        <v>520.11</v>
      </c>
      <c r="K22" s="141">
        <v>1.87</v>
      </c>
      <c r="L22" s="140">
        <f t="shared" si="3"/>
        <v>0.35953932821903062</v>
      </c>
    </row>
    <row r="23" spans="1:12" ht="76.5" customHeight="1">
      <c r="A23" s="44" t="s">
        <v>215</v>
      </c>
      <c r="B23" s="45" t="s">
        <v>216</v>
      </c>
      <c r="C23" s="46" t="s">
        <v>7</v>
      </c>
      <c r="D23" s="85">
        <f>D24+D28</f>
        <v>7538.56</v>
      </c>
      <c r="E23" s="13"/>
      <c r="F23" s="13"/>
      <c r="G23" s="3"/>
      <c r="J23" s="85">
        <f t="shared" ref="J23:K23" si="6">J24+J28</f>
        <v>7538.56</v>
      </c>
      <c r="K23" s="85">
        <f t="shared" si="6"/>
        <v>1414.55</v>
      </c>
      <c r="L23" s="142">
        <f t="shared" si="3"/>
        <v>18.764193692164017</v>
      </c>
    </row>
    <row r="24" spans="1:12" ht="37.5" customHeight="1">
      <c r="A24" s="22" t="s">
        <v>15</v>
      </c>
      <c r="B24" s="35" t="s">
        <v>372</v>
      </c>
      <c r="C24" s="34" t="s">
        <v>7</v>
      </c>
      <c r="D24" s="84">
        <f>D25+D26+D27</f>
        <v>617.26</v>
      </c>
      <c r="E24" s="13"/>
      <c r="F24" s="13"/>
      <c r="G24" s="3"/>
      <c r="J24" s="84">
        <f t="shared" ref="J24:K24" si="7">J25+J26+J27</f>
        <v>617.26</v>
      </c>
      <c r="K24" s="84">
        <f t="shared" si="7"/>
        <v>36.76</v>
      </c>
      <c r="L24" s="140">
        <f t="shared" si="3"/>
        <v>5.9553510676214234</v>
      </c>
    </row>
    <row r="25" spans="1:12" ht="78.75" customHeight="1">
      <c r="A25" s="5" t="s">
        <v>17</v>
      </c>
      <c r="B25" s="35" t="s">
        <v>372</v>
      </c>
      <c r="C25" s="34">
        <v>100</v>
      </c>
      <c r="D25" s="88">
        <v>258.76</v>
      </c>
      <c r="E25" s="13"/>
      <c r="F25" s="13"/>
      <c r="G25" s="3"/>
      <c r="J25" s="141">
        <v>258.76</v>
      </c>
      <c r="K25" s="139">
        <v>0</v>
      </c>
      <c r="L25" s="140">
        <f t="shared" si="3"/>
        <v>0</v>
      </c>
    </row>
    <row r="26" spans="1:12" ht="41.25" customHeight="1">
      <c r="A26" s="22" t="s">
        <v>9</v>
      </c>
      <c r="B26" s="35" t="s">
        <v>372</v>
      </c>
      <c r="C26" s="34">
        <v>200</v>
      </c>
      <c r="D26" s="88">
        <v>348.5</v>
      </c>
      <c r="E26" s="13"/>
      <c r="F26" s="13"/>
      <c r="G26" s="3"/>
      <c r="J26" s="139">
        <v>348.5</v>
      </c>
      <c r="K26" s="141">
        <v>36.76</v>
      </c>
      <c r="L26" s="140">
        <f t="shared" si="3"/>
        <v>10.548063127690099</v>
      </c>
    </row>
    <row r="27" spans="1:12" ht="18.600000000000001" customHeight="1">
      <c r="A27" s="22" t="s">
        <v>11</v>
      </c>
      <c r="B27" s="35" t="s">
        <v>372</v>
      </c>
      <c r="C27" s="34">
        <v>800</v>
      </c>
      <c r="D27" s="88">
        <v>10</v>
      </c>
      <c r="E27" s="13"/>
      <c r="F27" s="13"/>
      <c r="G27" s="3"/>
      <c r="J27" s="139">
        <v>10</v>
      </c>
      <c r="K27" s="139">
        <v>0</v>
      </c>
      <c r="L27" s="140">
        <f t="shared" si="3"/>
        <v>0</v>
      </c>
    </row>
    <row r="28" spans="1:12" ht="37.5" customHeight="1">
      <c r="A28" s="22" t="s">
        <v>217</v>
      </c>
      <c r="B28" s="35" t="s">
        <v>373</v>
      </c>
      <c r="C28" s="34" t="s">
        <v>7</v>
      </c>
      <c r="D28" s="84">
        <f>D29</f>
        <v>6921.3</v>
      </c>
      <c r="E28" s="13"/>
      <c r="F28" s="13"/>
      <c r="G28" s="3"/>
      <c r="J28" s="84">
        <f t="shared" ref="J28:K28" si="8">J29</f>
        <v>6921.3</v>
      </c>
      <c r="K28" s="84">
        <f t="shared" si="8"/>
        <v>1377.79</v>
      </c>
      <c r="L28" s="140">
        <f t="shared" si="3"/>
        <v>19.906520451360294</v>
      </c>
    </row>
    <row r="29" spans="1:12" ht="81.75" customHeight="1">
      <c r="A29" s="5" t="s">
        <v>17</v>
      </c>
      <c r="B29" s="35" t="s">
        <v>373</v>
      </c>
      <c r="C29" s="34">
        <v>100</v>
      </c>
      <c r="D29" s="84">
        <v>6921.3</v>
      </c>
      <c r="E29" s="13"/>
      <c r="F29" s="13"/>
      <c r="G29" s="3"/>
      <c r="J29" s="139">
        <v>6921.3</v>
      </c>
      <c r="K29" s="141">
        <v>1377.79</v>
      </c>
      <c r="L29" s="140">
        <f t="shared" si="3"/>
        <v>19.906520451360294</v>
      </c>
    </row>
    <row r="30" spans="1:12" ht="117.75" customHeight="1">
      <c r="A30" s="48" t="s">
        <v>203</v>
      </c>
      <c r="B30" s="45" t="s">
        <v>48</v>
      </c>
      <c r="C30" s="46" t="s">
        <v>7</v>
      </c>
      <c r="D30" s="85">
        <f>D31+D36+D41</f>
        <v>6958.42</v>
      </c>
      <c r="E30" s="13">
        <v>654.84</v>
      </c>
      <c r="F30" s="13">
        <v>654.84</v>
      </c>
      <c r="G30" s="3"/>
      <c r="J30" s="85">
        <f t="shared" ref="J30:K30" si="9">J31+J36+J41</f>
        <v>6896.01</v>
      </c>
      <c r="K30" s="85">
        <f t="shared" si="9"/>
        <v>1585.53</v>
      </c>
      <c r="L30" s="142">
        <f t="shared" ref="L30:L34" si="10">K30/J30*100</f>
        <v>22.991991020894691</v>
      </c>
    </row>
    <row r="31" spans="1:12" ht="58.5" customHeight="1">
      <c r="A31" s="49" t="s">
        <v>286</v>
      </c>
      <c r="B31" s="45" t="s">
        <v>49</v>
      </c>
      <c r="C31" s="46" t="s">
        <v>7</v>
      </c>
      <c r="D31" s="85">
        <f>D32</f>
        <v>3484.6299999999997</v>
      </c>
      <c r="E31" s="13"/>
      <c r="F31" s="13"/>
      <c r="G31" s="3"/>
      <c r="J31" s="85">
        <f t="shared" ref="J31:K31" si="11">J32</f>
        <v>3484.6299999999997</v>
      </c>
      <c r="K31" s="85">
        <f t="shared" si="11"/>
        <v>655.39</v>
      </c>
      <c r="L31" s="142">
        <f t="shared" si="10"/>
        <v>18.808022659507611</v>
      </c>
    </row>
    <row r="32" spans="1:12" ht="40.5" customHeight="1">
      <c r="A32" s="63" t="s">
        <v>204</v>
      </c>
      <c r="B32" s="35" t="s">
        <v>320</v>
      </c>
      <c r="C32" s="46" t="s">
        <v>7</v>
      </c>
      <c r="D32" s="84">
        <f>D33+D34+D35</f>
        <v>3484.6299999999997</v>
      </c>
      <c r="E32" s="13"/>
      <c r="F32" s="13"/>
      <c r="G32" s="3"/>
      <c r="J32" s="84">
        <f t="shared" ref="J32:K32" si="12">J33+J34+J35</f>
        <v>3484.6299999999997</v>
      </c>
      <c r="K32" s="84">
        <f t="shared" si="12"/>
        <v>655.39</v>
      </c>
      <c r="L32" s="140">
        <f t="shared" si="10"/>
        <v>18.808022659507611</v>
      </c>
    </row>
    <row r="33" spans="1:12" ht="82.5" customHeight="1">
      <c r="A33" s="5" t="s">
        <v>17</v>
      </c>
      <c r="B33" s="35" t="s">
        <v>320</v>
      </c>
      <c r="C33" s="34">
        <v>100</v>
      </c>
      <c r="D33" s="84">
        <v>2856.6</v>
      </c>
      <c r="E33" s="13"/>
      <c r="F33" s="13"/>
      <c r="G33" s="3"/>
      <c r="J33" s="139">
        <v>2856.6</v>
      </c>
      <c r="K33" s="141">
        <v>571.46</v>
      </c>
      <c r="L33" s="140">
        <f t="shared" si="10"/>
        <v>20.004900931176923</v>
      </c>
    </row>
    <row r="34" spans="1:12" ht="37.5" customHeight="1">
      <c r="A34" s="22" t="s">
        <v>9</v>
      </c>
      <c r="B34" s="35" t="s">
        <v>320</v>
      </c>
      <c r="C34" s="34">
        <v>200</v>
      </c>
      <c r="D34" s="84">
        <v>615.42999999999995</v>
      </c>
      <c r="E34" s="13"/>
      <c r="F34" s="13"/>
      <c r="G34" s="3"/>
      <c r="J34" s="141">
        <v>615.42999999999995</v>
      </c>
      <c r="K34" s="141">
        <v>83.12</v>
      </c>
      <c r="L34" s="140">
        <f t="shared" si="10"/>
        <v>13.506003932210001</v>
      </c>
    </row>
    <row r="35" spans="1:12" ht="26.25" customHeight="1">
      <c r="A35" s="22" t="s">
        <v>11</v>
      </c>
      <c r="B35" s="35" t="s">
        <v>320</v>
      </c>
      <c r="C35" s="34">
        <v>800</v>
      </c>
      <c r="D35" s="84">
        <v>12.6</v>
      </c>
      <c r="E35" s="13"/>
      <c r="F35" s="13"/>
      <c r="G35" s="3"/>
      <c r="J35" s="139">
        <v>12.6</v>
      </c>
      <c r="K35" s="141">
        <v>0.81</v>
      </c>
      <c r="L35" s="140">
        <f>K35/J35*100</f>
        <v>6.4285714285714297</v>
      </c>
    </row>
    <row r="36" spans="1:12" ht="58.5" customHeight="1">
      <c r="A36" s="64" t="s">
        <v>205</v>
      </c>
      <c r="B36" s="45" t="s">
        <v>321</v>
      </c>
      <c r="C36" s="46" t="s">
        <v>7</v>
      </c>
      <c r="D36" s="85">
        <f>D37+D39</f>
        <v>472</v>
      </c>
      <c r="E36" s="13"/>
      <c r="F36" s="13"/>
      <c r="G36" s="3"/>
      <c r="J36" s="85">
        <f t="shared" ref="J36:K36" si="13">J37+J39</f>
        <v>409.59</v>
      </c>
      <c r="K36" s="85">
        <f t="shared" si="13"/>
        <v>53.91</v>
      </c>
      <c r="L36" s="142">
        <f t="shared" ref="L36:L45" si="14">K36/J36*100</f>
        <v>13.161942430235113</v>
      </c>
    </row>
    <row r="37" spans="1:12" ht="62.25" customHeight="1">
      <c r="A37" s="72" t="s">
        <v>206</v>
      </c>
      <c r="B37" s="35" t="s">
        <v>322</v>
      </c>
      <c r="C37" s="34" t="s">
        <v>7</v>
      </c>
      <c r="D37" s="84">
        <f>D38</f>
        <v>462</v>
      </c>
      <c r="E37" s="13"/>
      <c r="F37" s="13"/>
      <c r="G37" s="3"/>
      <c r="J37" s="84">
        <f t="shared" ref="J37:K37" si="15">J38</f>
        <v>399.59</v>
      </c>
      <c r="K37" s="84">
        <f t="shared" si="15"/>
        <v>53.91</v>
      </c>
      <c r="L37" s="140">
        <f t="shared" si="14"/>
        <v>13.491328611827122</v>
      </c>
    </row>
    <row r="38" spans="1:12" ht="43.5" customHeight="1">
      <c r="A38" s="5" t="s">
        <v>9</v>
      </c>
      <c r="B38" s="35" t="s">
        <v>322</v>
      </c>
      <c r="C38" s="34">
        <v>200</v>
      </c>
      <c r="D38" s="84">
        <v>462</v>
      </c>
      <c r="E38" s="13"/>
      <c r="F38" s="13"/>
      <c r="G38" s="3"/>
      <c r="J38" s="141">
        <v>399.59</v>
      </c>
      <c r="K38" s="141">
        <v>53.91</v>
      </c>
      <c r="L38" s="140">
        <f t="shared" si="14"/>
        <v>13.491328611827122</v>
      </c>
    </row>
    <row r="39" spans="1:12" ht="41.25" customHeight="1">
      <c r="A39" s="73" t="s">
        <v>366</v>
      </c>
      <c r="B39" s="35" t="s">
        <v>323</v>
      </c>
      <c r="C39" s="34" t="s">
        <v>7</v>
      </c>
      <c r="D39" s="84">
        <f>D40</f>
        <v>10</v>
      </c>
      <c r="E39" s="13"/>
      <c r="F39" s="13"/>
      <c r="G39" s="3"/>
      <c r="J39" s="84">
        <f t="shared" ref="J39:K39" si="16">J40</f>
        <v>10</v>
      </c>
      <c r="K39" s="84">
        <f t="shared" si="16"/>
        <v>0</v>
      </c>
      <c r="L39" s="140">
        <f t="shared" si="14"/>
        <v>0</v>
      </c>
    </row>
    <row r="40" spans="1:12" ht="37.5" customHeight="1">
      <c r="A40" s="22" t="s">
        <v>9</v>
      </c>
      <c r="B40" s="35" t="s">
        <v>323</v>
      </c>
      <c r="C40" s="34">
        <v>200</v>
      </c>
      <c r="D40" s="84">
        <v>10</v>
      </c>
      <c r="E40" s="13"/>
      <c r="F40" s="13"/>
      <c r="G40" s="3"/>
      <c r="J40" s="139">
        <v>10</v>
      </c>
      <c r="K40" s="139">
        <v>0</v>
      </c>
      <c r="L40" s="140">
        <f t="shared" si="14"/>
        <v>0</v>
      </c>
    </row>
    <row r="41" spans="1:12" ht="55.5" customHeight="1">
      <c r="A41" s="44" t="s">
        <v>332</v>
      </c>
      <c r="B41" s="45" t="s">
        <v>451</v>
      </c>
      <c r="C41" s="46" t="s">
        <v>7</v>
      </c>
      <c r="D41" s="85">
        <f>D42+D44</f>
        <v>3001.79</v>
      </c>
      <c r="E41" s="13"/>
      <c r="F41" s="13"/>
      <c r="G41" s="3"/>
      <c r="J41" s="85">
        <f t="shared" ref="J41:K41" si="17">J42+J44</f>
        <v>3001.79</v>
      </c>
      <c r="K41" s="85">
        <f t="shared" si="17"/>
        <v>876.23</v>
      </c>
      <c r="L41" s="142">
        <f t="shared" si="14"/>
        <v>29.190249817608827</v>
      </c>
    </row>
    <row r="42" spans="1:12" ht="48" customHeight="1">
      <c r="A42" s="22" t="s">
        <v>466</v>
      </c>
      <c r="B42" s="122" t="s">
        <v>452</v>
      </c>
      <c r="C42" s="121" t="s">
        <v>7</v>
      </c>
      <c r="D42" s="84">
        <f>D43</f>
        <v>2519.79</v>
      </c>
      <c r="E42" s="13"/>
      <c r="F42" s="13"/>
      <c r="G42" s="3"/>
      <c r="J42" s="84">
        <f t="shared" ref="J42:K42" si="18">J43</f>
        <v>2519.79</v>
      </c>
      <c r="K42" s="84">
        <f t="shared" si="18"/>
        <v>692.62</v>
      </c>
      <c r="L42" s="140">
        <f t="shared" si="14"/>
        <v>27.487211235856957</v>
      </c>
    </row>
    <row r="43" spans="1:12" ht="39.75" customHeight="1">
      <c r="A43" s="22" t="s">
        <v>9</v>
      </c>
      <c r="B43" s="122" t="s">
        <v>452</v>
      </c>
      <c r="C43" s="121">
        <v>200</v>
      </c>
      <c r="D43" s="84">
        <v>2519.79</v>
      </c>
      <c r="E43" s="13"/>
      <c r="F43" s="13"/>
      <c r="G43" s="3"/>
      <c r="J43" s="141">
        <v>2519.79</v>
      </c>
      <c r="K43" s="141">
        <v>692.62</v>
      </c>
      <c r="L43" s="140">
        <f t="shared" si="14"/>
        <v>27.487211235856957</v>
      </c>
    </row>
    <row r="44" spans="1:12" ht="53.25" customHeight="1">
      <c r="A44" s="22" t="s">
        <v>453</v>
      </c>
      <c r="B44" s="122" t="s">
        <v>454</v>
      </c>
      <c r="C44" s="121" t="s">
        <v>7</v>
      </c>
      <c r="D44" s="84">
        <f>D45</f>
        <v>482</v>
      </c>
      <c r="E44" s="13"/>
      <c r="F44" s="13"/>
      <c r="G44" s="3"/>
      <c r="J44" s="84">
        <f t="shared" ref="J44:K44" si="19">J45</f>
        <v>482</v>
      </c>
      <c r="K44" s="84">
        <f t="shared" si="19"/>
        <v>183.61</v>
      </c>
      <c r="L44" s="140">
        <f t="shared" si="14"/>
        <v>38.093360995850624</v>
      </c>
    </row>
    <row r="45" spans="1:12" ht="35.25" customHeight="1">
      <c r="A45" s="22" t="s">
        <v>9</v>
      </c>
      <c r="B45" s="122" t="s">
        <v>454</v>
      </c>
      <c r="C45" s="121">
        <v>200</v>
      </c>
      <c r="D45" s="84">
        <v>482</v>
      </c>
      <c r="E45" s="13"/>
      <c r="F45" s="13"/>
      <c r="G45" s="3"/>
      <c r="J45" s="139">
        <v>482</v>
      </c>
      <c r="K45" s="141">
        <v>183.61</v>
      </c>
      <c r="L45" s="140">
        <f t="shared" si="14"/>
        <v>38.093360995850624</v>
      </c>
    </row>
    <row r="46" spans="1:12" ht="118.5" customHeight="1">
      <c r="A46" s="48" t="s">
        <v>457</v>
      </c>
      <c r="B46" s="45" t="s">
        <v>50</v>
      </c>
      <c r="C46" s="46" t="s">
        <v>7</v>
      </c>
      <c r="D46" s="86">
        <f>D47+D57+D51+D64</f>
        <v>34755.839999999997</v>
      </c>
      <c r="E46" s="13">
        <v>10224.94</v>
      </c>
      <c r="F46" s="13">
        <v>9880.4</v>
      </c>
      <c r="G46" s="3"/>
      <c r="J46" s="86">
        <f t="shared" ref="J46:K46" si="20">J47+J57+J51+J64</f>
        <v>37015.72</v>
      </c>
      <c r="K46" s="86">
        <f t="shared" si="20"/>
        <v>1600.5</v>
      </c>
      <c r="L46" s="142">
        <f t="shared" ref="L46:L49" si="21">K46/J46*100</f>
        <v>4.3238386285610542</v>
      </c>
    </row>
    <row r="47" spans="1:12" ht="81.75" customHeight="1">
      <c r="A47" s="50" t="s">
        <v>340</v>
      </c>
      <c r="B47" s="45" t="s">
        <v>324</v>
      </c>
      <c r="C47" s="46" t="s">
        <v>7</v>
      </c>
      <c r="D47" s="86">
        <f>D48</f>
        <v>9317</v>
      </c>
      <c r="E47" s="13"/>
      <c r="F47" s="13"/>
      <c r="G47" s="3"/>
      <c r="J47" s="86">
        <f t="shared" ref="J47:K49" si="22">J48</f>
        <v>9386.85</v>
      </c>
      <c r="K47" s="86">
        <f t="shared" si="22"/>
        <v>212.04</v>
      </c>
      <c r="L47" s="142">
        <f t="shared" si="21"/>
        <v>2.2589047444030745</v>
      </c>
    </row>
    <row r="48" spans="1:12" ht="61.5" customHeight="1">
      <c r="A48" s="50" t="s">
        <v>459</v>
      </c>
      <c r="B48" s="45" t="s">
        <v>325</v>
      </c>
      <c r="C48" s="46" t="s">
        <v>7</v>
      </c>
      <c r="D48" s="86">
        <f>D49</f>
        <v>9317</v>
      </c>
      <c r="E48" s="13"/>
      <c r="F48" s="13"/>
      <c r="G48" s="3"/>
      <c r="J48" s="86">
        <f t="shared" si="22"/>
        <v>9386.85</v>
      </c>
      <c r="K48" s="86">
        <f t="shared" si="22"/>
        <v>212.04</v>
      </c>
      <c r="L48" s="142">
        <f t="shared" si="21"/>
        <v>2.2589047444030745</v>
      </c>
    </row>
    <row r="49" spans="1:12" ht="52.5" customHeight="1">
      <c r="A49" s="22" t="s">
        <v>460</v>
      </c>
      <c r="B49" s="35" t="s">
        <v>326</v>
      </c>
      <c r="C49" s="34" t="s">
        <v>7</v>
      </c>
      <c r="D49" s="84">
        <f>D50</f>
        <v>9317</v>
      </c>
      <c r="E49" s="13">
        <v>2626.56</v>
      </c>
      <c r="F49" s="24">
        <v>2626.56</v>
      </c>
      <c r="G49" s="3"/>
      <c r="J49" s="84">
        <f t="shared" si="22"/>
        <v>9386.85</v>
      </c>
      <c r="K49" s="84">
        <f t="shared" si="22"/>
        <v>212.04</v>
      </c>
      <c r="L49" s="140">
        <f t="shared" si="21"/>
        <v>2.2589047444030745</v>
      </c>
    </row>
    <row r="50" spans="1:12" ht="39" customHeight="1">
      <c r="A50" s="32" t="s">
        <v>9</v>
      </c>
      <c r="B50" s="35" t="s">
        <v>326</v>
      </c>
      <c r="C50" s="34">
        <v>200</v>
      </c>
      <c r="D50" s="83">
        <v>9317</v>
      </c>
      <c r="E50" s="28" t="e">
        <f>E70+E71+#REF!</f>
        <v>#REF!</v>
      </c>
      <c r="F50" s="28" t="e">
        <f>F70+F71+#REF!</f>
        <v>#REF!</v>
      </c>
      <c r="G50" s="3"/>
      <c r="J50" s="141">
        <v>9386.85</v>
      </c>
      <c r="K50" s="141">
        <v>212.04</v>
      </c>
      <c r="L50" s="140">
        <f t="shared" ref="L50:L53" si="23">K50/J50*100</f>
        <v>2.2589047444030745</v>
      </c>
    </row>
    <row r="51" spans="1:12" ht="57.75" customHeight="1">
      <c r="A51" s="65" t="s">
        <v>473</v>
      </c>
      <c r="B51" s="45" t="s">
        <v>327</v>
      </c>
      <c r="C51" s="46" t="s">
        <v>7</v>
      </c>
      <c r="D51" s="82">
        <f>D52</f>
        <v>3000</v>
      </c>
      <c r="E51" s="28"/>
      <c r="F51" s="28"/>
      <c r="G51" s="3"/>
      <c r="J51" s="82">
        <f t="shared" ref="J51:K51" si="24">J52</f>
        <v>3000</v>
      </c>
      <c r="K51" s="82">
        <f t="shared" si="24"/>
        <v>0</v>
      </c>
      <c r="L51" s="142">
        <f t="shared" si="23"/>
        <v>0</v>
      </c>
    </row>
    <row r="52" spans="1:12" ht="57" customHeight="1">
      <c r="A52" s="44" t="s">
        <v>332</v>
      </c>
      <c r="B52" s="45" t="s">
        <v>341</v>
      </c>
      <c r="C52" s="46" t="s">
        <v>7</v>
      </c>
      <c r="D52" s="82">
        <f>D53+D55</f>
        <v>3000</v>
      </c>
      <c r="E52" s="154"/>
      <c r="F52" s="154"/>
      <c r="G52" s="151"/>
      <c r="H52" s="152"/>
      <c r="I52" s="152"/>
      <c r="J52" s="82">
        <f t="shared" ref="J52:K52" si="25">J53+J55</f>
        <v>3000</v>
      </c>
      <c r="K52" s="82">
        <f t="shared" si="25"/>
        <v>0</v>
      </c>
      <c r="L52" s="142">
        <f t="shared" si="23"/>
        <v>0</v>
      </c>
    </row>
    <row r="53" spans="1:12" ht="21.75" customHeight="1">
      <c r="A53" s="32" t="s">
        <v>342</v>
      </c>
      <c r="B53" s="122" t="s">
        <v>474</v>
      </c>
      <c r="C53" s="121" t="s">
        <v>7</v>
      </c>
      <c r="D53" s="83">
        <f>D54</f>
        <v>2700</v>
      </c>
      <c r="E53" s="28"/>
      <c r="F53" s="28"/>
      <c r="G53" s="3"/>
      <c r="J53" s="83">
        <f t="shared" ref="J53:K53" si="26">J54</f>
        <v>2700</v>
      </c>
      <c r="K53" s="83">
        <f t="shared" si="26"/>
        <v>0</v>
      </c>
      <c r="L53" s="140">
        <f t="shared" si="23"/>
        <v>0</v>
      </c>
    </row>
    <row r="54" spans="1:12" ht="40.5" customHeight="1">
      <c r="A54" s="32" t="s">
        <v>211</v>
      </c>
      <c r="B54" s="122" t="s">
        <v>474</v>
      </c>
      <c r="C54" s="121">
        <v>200</v>
      </c>
      <c r="D54" s="83">
        <v>2700</v>
      </c>
      <c r="E54" s="28"/>
      <c r="F54" s="28"/>
      <c r="G54" s="3"/>
      <c r="J54" s="139">
        <v>2700</v>
      </c>
      <c r="K54" s="139">
        <v>0</v>
      </c>
      <c r="L54" s="140">
        <f t="shared" ref="L54:L59" si="27">K54/J54*100</f>
        <v>0</v>
      </c>
    </row>
    <row r="55" spans="1:12" ht="59.25" customHeight="1">
      <c r="A55" s="68" t="s">
        <v>458</v>
      </c>
      <c r="B55" s="77" t="s">
        <v>475</v>
      </c>
      <c r="C55" s="121" t="s">
        <v>7</v>
      </c>
      <c r="D55" s="83">
        <f>D56</f>
        <v>300</v>
      </c>
      <c r="E55" s="28"/>
      <c r="F55" s="28"/>
      <c r="G55" s="3"/>
      <c r="J55" s="83">
        <f t="shared" ref="J55:K55" si="28">J56</f>
        <v>300</v>
      </c>
      <c r="K55" s="83">
        <f t="shared" si="28"/>
        <v>0</v>
      </c>
      <c r="L55" s="140">
        <f t="shared" si="27"/>
        <v>0</v>
      </c>
    </row>
    <row r="56" spans="1:12" ht="39" customHeight="1">
      <c r="A56" s="22" t="s">
        <v>301</v>
      </c>
      <c r="B56" s="77" t="s">
        <v>475</v>
      </c>
      <c r="C56" s="121">
        <v>200</v>
      </c>
      <c r="D56" s="83">
        <v>300</v>
      </c>
      <c r="E56" s="28"/>
      <c r="F56" s="28"/>
      <c r="G56" s="3"/>
      <c r="J56" s="139">
        <v>300</v>
      </c>
      <c r="K56" s="139">
        <v>0</v>
      </c>
      <c r="L56" s="140">
        <f t="shared" si="27"/>
        <v>0</v>
      </c>
    </row>
    <row r="57" spans="1:12" ht="49.5" customHeight="1">
      <c r="A57" s="48" t="s">
        <v>420</v>
      </c>
      <c r="B57" s="45" t="s">
        <v>328</v>
      </c>
      <c r="C57" s="46" t="s">
        <v>7</v>
      </c>
      <c r="D57" s="82">
        <f>D58</f>
        <v>22425.84</v>
      </c>
      <c r="E57" s="28"/>
      <c r="F57" s="28"/>
      <c r="G57" s="3"/>
      <c r="J57" s="82">
        <f t="shared" ref="J57:K57" si="29">J58</f>
        <v>24615.870000000003</v>
      </c>
      <c r="K57" s="82">
        <f t="shared" si="29"/>
        <v>1388.46</v>
      </c>
      <c r="L57" s="142">
        <f t="shared" si="27"/>
        <v>5.6405075262422164</v>
      </c>
    </row>
    <row r="58" spans="1:12" ht="38.25" customHeight="1">
      <c r="A58" s="48" t="s">
        <v>461</v>
      </c>
      <c r="B58" s="45" t="s">
        <v>329</v>
      </c>
      <c r="C58" s="46" t="s">
        <v>7</v>
      </c>
      <c r="D58" s="82">
        <f>D59+D62</f>
        <v>22425.84</v>
      </c>
      <c r="E58" s="154"/>
      <c r="F58" s="154"/>
      <c r="G58" s="151"/>
      <c r="H58" s="152"/>
      <c r="I58" s="152"/>
      <c r="J58" s="82">
        <f t="shared" ref="J58:K58" si="30">J59+J62</f>
        <v>24615.870000000003</v>
      </c>
      <c r="K58" s="82">
        <f t="shared" si="30"/>
        <v>1388.46</v>
      </c>
      <c r="L58" s="142">
        <f t="shared" si="27"/>
        <v>5.6405075262422164</v>
      </c>
    </row>
    <row r="59" spans="1:12" ht="43.5" customHeight="1">
      <c r="A59" s="5" t="s">
        <v>462</v>
      </c>
      <c r="B59" s="35" t="s">
        <v>333</v>
      </c>
      <c r="C59" s="34" t="s">
        <v>7</v>
      </c>
      <c r="D59" s="83">
        <f>D60</f>
        <v>12090.04</v>
      </c>
      <c r="E59" s="28"/>
      <c r="F59" s="28"/>
      <c r="G59" s="3"/>
      <c r="J59" s="83">
        <f t="shared" ref="J59:K59" si="31">J60</f>
        <v>13160.77</v>
      </c>
      <c r="K59" s="83">
        <f t="shared" si="31"/>
        <v>1237.96</v>
      </c>
      <c r="L59" s="140">
        <f t="shared" si="27"/>
        <v>9.4064405046209298</v>
      </c>
    </row>
    <row r="60" spans="1:12" ht="39.75" customHeight="1">
      <c r="A60" s="5" t="s">
        <v>9</v>
      </c>
      <c r="B60" s="35" t="s">
        <v>333</v>
      </c>
      <c r="C60" s="34">
        <v>200</v>
      </c>
      <c r="D60" s="83">
        <v>12090.04</v>
      </c>
      <c r="E60" s="28"/>
      <c r="F60" s="28"/>
      <c r="G60" s="3"/>
      <c r="J60" s="141">
        <v>13160.77</v>
      </c>
      <c r="K60" s="141">
        <v>1237.96</v>
      </c>
      <c r="L60" s="140">
        <f>K60/J60*100</f>
        <v>9.4064405046209298</v>
      </c>
    </row>
    <row r="61" spans="1:12" ht="61.5" customHeight="1">
      <c r="A61" s="48" t="s">
        <v>463</v>
      </c>
      <c r="B61" s="45" t="s">
        <v>465</v>
      </c>
      <c r="C61" s="46" t="s">
        <v>7</v>
      </c>
      <c r="D61" s="82">
        <f>D62</f>
        <v>10335.799999999999</v>
      </c>
      <c r="E61" s="154"/>
      <c r="F61" s="154"/>
      <c r="G61" s="151"/>
      <c r="H61" s="152"/>
      <c r="I61" s="152"/>
      <c r="J61" s="82">
        <f t="shared" ref="J61:K62" si="32">J62</f>
        <v>11455.1</v>
      </c>
      <c r="K61" s="82">
        <f t="shared" si="32"/>
        <v>150.5</v>
      </c>
      <c r="L61" s="142">
        <f t="shared" ref="L61:L67" si="33">K61/J61*100</f>
        <v>1.313825283061693</v>
      </c>
    </row>
    <row r="62" spans="1:12" ht="42" customHeight="1">
      <c r="A62" s="5" t="s">
        <v>464</v>
      </c>
      <c r="B62" s="122" t="s">
        <v>421</v>
      </c>
      <c r="C62" s="34" t="s">
        <v>7</v>
      </c>
      <c r="D62" s="83">
        <f>D63</f>
        <v>10335.799999999999</v>
      </c>
      <c r="E62" s="28"/>
      <c r="F62" s="28"/>
      <c r="G62" s="3"/>
      <c r="J62" s="83">
        <f t="shared" si="32"/>
        <v>11455.1</v>
      </c>
      <c r="K62" s="83">
        <f t="shared" si="32"/>
        <v>150.5</v>
      </c>
      <c r="L62" s="140">
        <f t="shared" si="33"/>
        <v>1.313825283061693</v>
      </c>
    </row>
    <row r="63" spans="1:12" ht="39" customHeight="1">
      <c r="A63" s="5" t="s">
        <v>9</v>
      </c>
      <c r="B63" s="122" t="s">
        <v>421</v>
      </c>
      <c r="C63" s="34">
        <v>200</v>
      </c>
      <c r="D63" s="83">
        <v>10335.799999999999</v>
      </c>
      <c r="E63" s="28"/>
      <c r="F63" s="28"/>
      <c r="G63" s="3"/>
      <c r="J63" s="139">
        <v>11455.1</v>
      </c>
      <c r="K63" s="139">
        <v>150.5</v>
      </c>
      <c r="L63" s="140">
        <f t="shared" si="33"/>
        <v>1.313825283061693</v>
      </c>
    </row>
    <row r="64" spans="1:12" ht="58.5" customHeight="1">
      <c r="A64" s="65" t="s">
        <v>218</v>
      </c>
      <c r="B64" s="45" t="s">
        <v>330</v>
      </c>
      <c r="C64" s="46" t="s">
        <v>7</v>
      </c>
      <c r="D64" s="82">
        <f>D65</f>
        <v>13</v>
      </c>
      <c r="E64" s="28"/>
      <c r="F64" s="28"/>
      <c r="G64" s="3"/>
      <c r="J64" s="82">
        <f t="shared" ref="J64:K64" si="34">J65</f>
        <v>13</v>
      </c>
      <c r="K64" s="82">
        <f t="shared" si="34"/>
        <v>0</v>
      </c>
      <c r="L64" s="142">
        <f t="shared" si="33"/>
        <v>0</v>
      </c>
    </row>
    <row r="65" spans="1:12" ht="40.5" customHeight="1">
      <c r="A65" s="50" t="s">
        <v>343</v>
      </c>
      <c r="B65" s="45" t="s">
        <v>331</v>
      </c>
      <c r="C65" s="46" t="s">
        <v>7</v>
      </c>
      <c r="D65" s="82">
        <f>D66+D68</f>
        <v>13</v>
      </c>
      <c r="E65" s="154"/>
      <c r="F65" s="154"/>
      <c r="G65" s="151"/>
      <c r="H65" s="152"/>
      <c r="I65" s="152"/>
      <c r="J65" s="82">
        <f t="shared" ref="J65:K65" si="35">J66+J68</f>
        <v>13</v>
      </c>
      <c r="K65" s="82">
        <f t="shared" si="35"/>
        <v>0</v>
      </c>
      <c r="L65" s="142">
        <f t="shared" si="33"/>
        <v>0</v>
      </c>
    </row>
    <row r="66" spans="1:12" ht="43.5" customHeight="1">
      <c r="A66" s="37" t="s">
        <v>344</v>
      </c>
      <c r="B66" s="35" t="s">
        <v>334</v>
      </c>
      <c r="C66" s="34" t="s">
        <v>7</v>
      </c>
      <c r="D66" s="83">
        <f>D67</f>
        <v>13</v>
      </c>
      <c r="E66" s="28"/>
      <c r="F66" s="28"/>
      <c r="G66" s="3"/>
      <c r="J66" s="83">
        <f t="shared" ref="J66:K66" si="36">J67</f>
        <v>13</v>
      </c>
      <c r="K66" s="83">
        <f t="shared" si="36"/>
        <v>0</v>
      </c>
      <c r="L66" s="140">
        <f t="shared" si="33"/>
        <v>0</v>
      </c>
    </row>
    <row r="67" spans="1:12" ht="42" customHeight="1">
      <c r="A67" s="5" t="s">
        <v>9</v>
      </c>
      <c r="B67" s="35" t="s">
        <v>334</v>
      </c>
      <c r="C67" s="34">
        <v>200</v>
      </c>
      <c r="D67" s="83">
        <v>13</v>
      </c>
      <c r="E67" s="28"/>
      <c r="F67" s="28"/>
      <c r="G67" s="3"/>
      <c r="J67" s="139">
        <v>13</v>
      </c>
      <c r="K67" s="139">
        <v>0</v>
      </c>
      <c r="L67" s="140">
        <f t="shared" si="33"/>
        <v>0</v>
      </c>
    </row>
    <row r="68" spans="1:12" ht="34.5" customHeight="1">
      <c r="A68" s="38" t="s">
        <v>345</v>
      </c>
      <c r="B68" s="35" t="s">
        <v>346</v>
      </c>
      <c r="C68" s="34" t="s">
        <v>7</v>
      </c>
      <c r="D68" s="83">
        <f>D69</f>
        <v>0</v>
      </c>
      <c r="E68" s="28"/>
      <c r="F68" s="28"/>
      <c r="G68" s="3"/>
      <c r="J68" s="141"/>
      <c r="K68" s="141"/>
      <c r="L68" s="141"/>
    </row>
    <row r="69" spans="1:12" ht="42" customHeight="1">
      <c r="A69" s="5" t="s">
        <v>9</v>
      </c>
      <c r="B69" s="35" t="s">
        <v>346</v>
      </c>
      <c r="C69" s="34">
        <v>200</v>
      </c>
      <c r="D69" s="83">
        <v>0</v>
      </c>
      <c r="E69" s="28"/>
      <c r="F69" s="28"/>
      <c r="G69" s="3"/>
      <c r="J69" s="141"/>
      <c r="K69" s="141"/>
      <c r="L69" s="141"/>
    </row>
    <row r="70" spans="1:12" ht="78" customHeight="1">
      <c r="A70" s="48" t="s">
        <v>219</v>
      </c>
      <c r="B70" s="45" t="s">
        <v>51</v>
      </c>
      <c r="C70" s="46" t="s">
        <v>7</v>
      </c>
      <c r="D70" s="82">
        <f>D71+D82+D75</f>
        <v>14760.220000000001</v>
      </c>
      <c r="E70" s="13">
        <v>25087.35</v>
      </c>
      <c r="F70" s="13">
        <v>24518.36</v>
      </c>
      <c r="G70" s="3"/>
      <c r="J70" s="82">
        <f t="shared" ref="J70:K70" si="37">J71+J82+J75</f>
        <v>15993.04</v>
      </c>
      <c r="K70" s="82">
        <f t="shared" si="37"/>
        <v>1319.43</v>
      </c>
      <c r="L70" s="142">
        <f t="shared" ref="L70:L106" si="38">K70/J70*100</f>
        <v>8.2500262614237201</v>
      </c>
    </row>
    <row r="71" spans="1:12" ht="57.75" customHeight="1">
      <c r="A71" s="44" t="s">
        <v>229</v>
      </c>
      <c r="B71" s="45" t="s">
        <v>52</v>
      </c>
      <c r="C71" s="46" t="s">
        <v>7</v>
      </c>
      <c r="D71" s="82">
        <f>D72</f>
        <v>10</v>
      </c>
      <c r="E71" s="13">
        <v>4250.6399999999994</v>
      </c>
      <c r="F71" s="13">
        <v>5580.95</v>
      </c>
      <c r="G71" s="3"/>
      <c r="J71" s="82">
        <f t="shared" ref="J71:K73" si="39">J72</f>
        <v>10</v>
      </c>
      <c r="K71" s="82">
        <f t="shared" si="39"/>
        <v>0</v>
      </c>
      <c r="L71" s="142">
        <f t="shared" si="38"/>
        <v>0</v>
      </c>
    </row>
    <row r="72" spans="1:12" ht="57" customHeight="1">
      <c r="A72" s="51" t="s">
        <v>187</v>
      </c>
      <c r="B72" s="45" t="s">
        <v>53</v>
      </c>
      <c r="C72" s="46" t="s">
        <v>7</v>
      </c>
      <c r="D72" s="82">
        <f>D73</f>
        <v>10</v>
      </c>
      <c r="E72" s="154" t="e">
        <f>#REF!+#REF!+E77</f>
        <v>#REF!</v>
      </c>
      <c r="F72" s="154" t="e">
        <f>#REF!+#REF!+F77</f>
        <v>#REF!</v>
      </c>
      <c r="G72" s="151"/>
      <c r="H72" s="152"/>
      <c r="I72" s="152"/>
      <c r="J72" s="82">
        <f t="shared" si="39"/>
        <v>10</v>
      </c>
      <c r="K72" s="82">
        <f t="shared" si="39"/>
        <v>0</v>
      </c>
      <c r="L72" s="142">
        <f t="shared" si="38"/>
        <v>0</v>
      </c>
    </row>
    <row r="73" spans="1:12" ht="46.5" customHeight="1">
      <c r="A73" s="20" t="s">
        <v>35</v>
      </c>
      <c r="B73" s="35" t="s">
        <v>220</v>
      </c>
      <c r="C73" s="34" t="s">
        <v>7</v>
      </c>
      <c r="D73" s="83">
        <f>D74</f>
        <v>10</v>
      </c>
      <c r="E73" s="28"/>
      <c r="F73" s="28"/>
      <c r="G73" s="3"/>
      <c r="J73" s="83">
        <f t="shared" si="39"/>
        <v>10</v>
      </c>
      <c r="K73" s="83">
        <f t="shared" si="39"/>
        <v>0</v>
      </c>
      <c r="L73" s="140">
        <f t="shared" si="38"/>
        <v>0</v>
      </c>
    </row>
    <row r="74" spans="1:12" ht="36" customHeight="1">
      <c r="A74" s="20" t="s">
        <v>9</v>
      </c>
      <c r="B74" s="35" t="s">
        <v>220</v>
      </c>
      <c r="C74" s="34">
        <v>200</v>
      </c>
      <c r="D74" s="83">
        <v>10</v>
      </c>
      <c r="E74" s="28"/>
      <c r="F74" s="28"/>
      <c r="G74" s="66"/>
      <c r="H74" s="67"/>
      <c r="I74" s="67"/>
      <c r="J74" s="139">
        <v>10</v>
      </c>
      <c r="K74" s="139">
        <v>0</v>
      </c>
      <c r="L74" s="140">
        <f t="shared" si="38"/>
        <v>0</v>
      </c>
    </row>
    <row r="75" spans="1:12" ht="59.25" customHeight="1">
      <c r="A75" s="51" t="s">
        <v>221</v>
      </c>
      <c r="B75" s="45" t="s">
        <v>55</v>
      </c>
      <c r="C75" s="46" t="s">
        <v>7</v>
      </c>
      <c r="D75" s="82">
        <f>D76+D79</f>
        <v>170</v>
      </c>
      <c r="E75" s="28"/>
      <c r="F75" s="28"/>
      <c r="G75" s="66"/>
      <c r="H75" s="67"/>
      <c r="I75" s="67"/>
      <c r="J75" s="82">
        <f t="shared" ref="J75:K75" si="40">J76+J79</f>
        <v>170</v>
      </c>
      <c r="K75" s="82">
        <f t="shared" si="40"/>
        <v>1.75</v>
      </c>
      <c r="L75" s="142">
        <f t="shared" si="38"/>
        <v>1.0294117647058822</v>
      </c>
    </row>
    <row r="76" spans="1:12" ht="42" customHeight="1">
      <c r="A76" s="51" t="s">
        <v>222</v>
      </c>
      <c r="B76" s="45" t="s">
        <v>56</v>
      </c>
      <c r="C76" s="46" t="s">
        <v>7</v>
      </c>
      <c r="D76" s="82">
        <f>D77</f>
        <v>140</v>
      </c>
      <c r="E76" s="154"/>
      <c r="F76" s="154"/>
      <c r="G76" s="151"/>
      <c r="H76" s="152"/>
      <c r="I76" s="152"/>
      <c r="J76" s="82">
        <f t="shared" ref="J76:K77" si="41">J77</f>
        <v>140</v>
      </c>
      <c r="K76" s="82">
        <f t="shared" si="41"/>
        <v>0</v>
      </c>
      <c r="L76" s="142">
        <f t="shared" si="38"/>
        <v>0</v>
      </c>
    </row>
    <row r="77" spans="1:12" ht="38.25" customHeight="1">
      <c r="A77" s="22" t="s">
        <v>40</v>
      </c>
      <c r="B77" s="35" t="s">
        <v>223</v>
      </c>
      <c r="C77" s="34" t="s">
        <v>7</v>
      </c>
      <c r="D77" s="83">
        <f>D78</f>
        <v>140</v>
      </c>
      <c r="E77" s="13">
        <v>135.83000000000001</v>
      </c>
      <c r="F77" s="13">
        <v>131.53</v>
      </c>
      <c r="G77" s="3"/>
      <c r="J77" s="83">
        <f t="shared" si="41"/>
        <v>140</v>
      </c>
      <c r="K77" s="83">
        <f t="shared" si="41"/>
        <v>0</v>
      </c>
      <c r="L77" s="140">
        <f t="shared" si="38"/>
        <v>0</v>
      </c>
    </row>
    <row r="78" spans="1:12" ht="18.75">
      <c r="A78" s="20" t="s">
        <v>11</v>
      </c>
      <c r="B78" s="35" t="s">
        <v>223</v>
      </c>
      <c r="C78" s="34">
        <v>800</v>
      </c>
      <c r="D78" s="83">
        <v>140</v>
      </c>
      <c r="E78" s="28" t="e">
        <f>#REF!+#REF!+E106</f>
        <v>#REF!</v>
      </c>
      <c r="F78" s="28" t="e">
        <f>#REF!+#REF!+F106</f>
        <v>#REF!</v>
      </c>
      <c r="G78" s="3"/>
      <c r="J78" s="139">
        <v>140</v>
      </c>
      <c r="K78" s="139">
        <v>0</v>
      </c>
      <c r="L78" s="140">
        <f t="shared" si="38"/>
        <v>0</v>
      </c>
    </row>
    <row r="79" spans="1:12" ht="37.5">
      <c r="A79" s="20" t="s">
        <v>533</v>
      </c>
      <c r="B79" s="122" t="s">
        <v>224</v>
      </c>
      <c r="C79" s="121" t="s">
        <v>7</v>
      </c>
      <c r="D79" s="83">
        <f>D80</f>
        <v>30</v>
      </c>
      <c r="E79" s="28"/>
      <c r="F79" s="28"/>
      <c r="G79" s="66"/>
      <c r="H79" s="67"/>
      <c r="I79" s="67"/>
      <c r="J79" s="83">
        <f t="shared" ref="J79:K80" si="42">J80</f>
        <v>30</v>
      </c>
      <c r="K79" s="83">
        <f t="shared" si="42"/>
        <v>1.75</v>
      </c>
      <c r="L79" s="140">
        <f t="shared" si="38"/>
        <v>5.833333333333333</v>
      </c>
    </row>
    <row r="80" spans="1:12" ht="59.25" customHeight="1">
      <c r="A80" s="20" t="s">
        <v>54</v>
      </c>
      <c r="B80" s="35" t="s">
        <v>225</v>
      </c>
      <c r="C80" s="34" t="s">
        <v>7</v>
      </c>
      <c r="D80" s="83">
        <f>D81</f>
        <v>30</v>
      </c>
      <c r="E80" s="28"/>
      <c r="F80" s="28"/>
      <c r="G80" s="3"/>
      <c r="J80" s="83">
        <f t="shared" si="42"/>
        <v>30</v>
      </c>
      <c r="K80" s="83">
        <f t="shared" si="42"/>
        <v>1.75</v>
      </c>
      <c r="L80" s="140">
        <f t="shared" si="38"/>
        <v>5.833333333333333</v>
      </c>
    </row>
    <row r="81" spans="1:12" ht="38.25" customHeight="1">
      <c r="A81" s="20" t="s">
        <v>9</v>
      </c>
      <c r="B81" s="35" t="s">
        <v>225</v>
      </c>
      <c r="C81" s="34">
        <v>200</v>
      </c>
      <c r="D81" s="83">
        <v>30</v>
      </c>
      <c r="E81" s="28"/>
      <c r="F81" s="28"/>
      <c r="G81" s="3"/>
      <c r="J81" s="139">
        <v>30</v>
      </c>
      <c r="K81" s="141">
        <v>1.75</v>
      </c>
      <c r="L81" s="140">
        <f t="shared" si="38"/>
        <v>5.833333333333333</v>
      </c>
    </row>
    <row r="82" spans="1:12" ht="43.5" customHeight="1">
      <c r="A82" s="51" t="s">
        <v>226</v>
      </c>
      <c r="B82" s="45" t="s">
        <v>57</v>
      </c>
      <c r="C82" s="46" t="s">
        <v>7</v>
      </c>
      <c r="D82" s="82">
        <f>D83+D93+D100+D103</f>
        <v>14580.220000000001</v>
      </c>
      <c r="E82" s="28"/>
      <c r="F82" s="28"/>
      <c r="G82" s="3"/>
      <c r="J82" s="82">
        <f t="shared" ref="J82:K82" si="43">J83+J93+J100+J103</f>
        <v>15813.04</v>
      </c>
      <c r="K82" s="82">
        <f t="shared" si="43"/>
        <v>1317.68</v>
      </c>
      <c r="L82" s="142">
        <f t="shared" si="38"/>
        <v>8.3328695810546236</v>
      </c>
    </row>
    <row r="83" spans="1:12" ht="41.25" customHeight="1">
      <c r="A83" s="51" t="s">
        <v>188</v>
      </c>
      <c r="B83" s="45" t="s">
        <v>58</v>
      </c>
      <c r="C83" s="46" t="s">
        <v>7</v>
      </c>
      <c r="D83" s="82">
        <f>D84+D88+D90</f>
        <v>6484.8600000000006</v>
      </c>
      <c r="E83" s="154"/>
      <c r="F83" s="154"/>
      <c r="G83" s="151"/>
      <c r="H83" s="152"/>
      <c r="I83" s="152"/>
      <c r="J83" s="82">
        <f t="shared" ref="J83:K83" si="44">J84+J88+J90</f>
        <v>6484.8600000000006</v>
      </c>
      <c r="K83" s="82">
        <f t="shared" si="44"/>
        <v>1317.68</v>
      </c>
      <c r="L83" s="142">
        <f t="shared" si="38"/>
        <v>20.319328404930872</v>
      </c>
    </row>
    <row r="84" spans="1:12" ht="56.25">
      <c r="A84" s="20" t="s">
        <v>24</v>
      </c>
      <c r="B84" s="35" t="s">
        <v>59</v>
      </c>
      <c r="C84" s="34" t="s">
        <v>7</v>
      </c>
      <c r="D84" s="83">
        <f>D85+D86+D87</f>
        <v>424.63</v>
      </c>
      <c r="E84" s="28"/>
      <c r="F84" s="28"/>
      <c r="G84" s="3"/>
      <c r="J84" s="83">
        <f t="shared" ref="J84:K84" si="45">J85+J86+J87</f>
        <v>424.63</v>
      </c>
      <c r="K84" s="83">
        <f t="shared" si="45"/>
        <v>66.47</v>
      </c>
      <c r="L84" s="140">
        <f t="shared" si="38"/>
        <v>15.653627864258295</v>
      </c>
    </row>
    <row r="85" spans="1:12" ht="79.5" customHeight="1">
      <c r="A85" s="5" t="s">
        <v>17</v>
      </c>
      <c r="B85" s="35" t="s">
        <v>59</v>
      </c>
      <c r="C85" s="34">
        <v>100</v>
      </c>
      <c r="D85" s="83">
        <v>108.03</v>
      </c>
      <c r="E85" s="28"/>
      <c r="F85" s="28"/>
      <c r="G85" s="3"/>
      <c r="J85" s="141">
        <v>108.03</v>
      </c>
      <c r="K85" s="141">
        <v>16.77</v>
      </c>
      <c r="L85" s="140">
        <f t="shared" si="38"/>
        <v>15.523465703971118</v>
      </c>
    </row>
    <row r="86" spans="1:12" ht="41.25" customHeight="1">
      <c r="A86" s="20" t="s">
        <v>9</v>
      </c>
      <c r="B86" s="35" t="s">
        <v>59</v>
      </c>
      <c r="C86" s="34">
        <v>200</v>
      </c>
      <c r="D86" s="83">
        <v>295.10000000000002</v>
      </c>
      <c r="E86" s="28"/>
      <c r="F86" s="28"/>
      <c r="G86" s="3"/>
      <c r="J86" s="139">
        <v>295.10000000000002</v>
      </c>
      <c r="K86" s="141">
        <v>49.65</v>
      </c>
      <c r="L86" s="140">
        <f t="shared" si="38"/>
        <v>16.824805150796337</v>
      </c>
    </row>
    <row r="87" spans="1:12" ht="23.25" customHeight="1">
      <c r="A87" s="20" t="s">
        <v>11</v>
      </c>
      <c r="B87" s="35" t="s">
        <v>59</v>
      </c>
      <c r="C87" s="34">
        <v>800</v>
      </c>
      <c r="D87" s="83">
        <v>21.5</v>
      </c>
      <c r="E87" s="28"/>
      <c r="F87" s="28"/>
      <c r="G87" s="3"/>
      <c r="J87" s="139">
        <v>21.5</v>
      </c>
      <c r="K87" s="141">
        <v>0.05</v>
      </c>
      <c r="L87" s="140">
        <f t="shared" si="38"/>
        <v>0.23255813953488372</v>
      </c>
    </row>
    <row r="88" spans="1:12" ht="37.5">
      <c r="A88" s="20" t="s">
        <v>25</v>
      </c>
      <c r="B88" s="122" t="s">
        <v>60</v>
      </c>
      <c r="C88" s="34" t="s">
        <v>7</v>
      </c>
      <c r="D88" s="83">
        <f>D89</f>
        <v>4199.97</v>
      </c>
      <c r="E88" s="28"/>
      <c r="F88" s="28"/>
      <c r="G88" s="3"/>
      <c r="J88" s="83">
        <f t="shared" ref="J88:K88" si="46">J89</f>
        <v>4199.97</v>
      </c>
      <c r="K88" s="83">
        <f t="shared" si="46"/>
        <v>885.9</v>
      </c>
      <c r="L88" s="140">
        <f t="shared" si="38"/>
        <v>21.093007807198621</v>
      </c>
    </row>
    <row r="89" spans="1:12" ht="79.5" customHeight="1">
      <c r="A89" s="5" t="s">
        <v>17</v>
      </c>
      <c r="B89" s="35" t="s">
        <v>60</v>
      </c>
      <c r="C89" s="34">
        <v>100</v>
      </c>
      <c r="D89" s="83">
        <v>4199.97</v>
      </c>
      <c r="E89" s="28"/>
      <c r="F89" s="28"/>
      <c r="G89" s="3"/>
      <c r="J89" s="141">
        <v>4199.97</v>
      </c>
      <c r="K89" s="139">
        <v>885.9</v>
      </c>
      <c r="L89" s="140">
        <f t="shared" si="38"/>
        <v>21.093007807198621</v>
      </c>
    </row>
    <row r="90" spans="1:12" ht="58.5" customHeight="1">
      <c r="A90" s="20" t="s">
        <v>23</v>
      </c>
      <c r="B90" s="35" t="s">
        <v>61</v>
      </c>
      <c r="C90" s="34" t="s">
        <v>7</v>
      </c>
      <c r="D90" s="83">
        <f>D91+D92</f>
        <v>1860.26</v>
      </c>
      <c r="E90" s="28"/>
      <c r="F90" s="28"/>
      <c r="G90" s="3"/>
      <c r="J90" s="83">
        <f t="shared" ref="J90:K90" si="47">J91+J92</f>
        <v>1860.26</v>
      </c>
      <c r="K90" s="83">
        <f t="shared" si="47"/>
        <v>365.31</v>
      </c>
      <c r="L90" s="140">
        <f t="shared" si="38"/>
        <v>19.63757754292411</v>
      </c>
    </row>
    <row r="91" spans="1:12" ht="75" customHeight="1">
      <c r="A91" s="5" t="s">
        <v>17</v>
      </c>
      <c r="B91" s="35" t="s">
        <v>61</v>
      </c>
      <c r="C91" s="34">
        <v>100</v>
      </c>
      <c r="D91" s="83">
        <v>1724.66</v>
      </c>
      <c r="E91" s="28"/>
      <c r="F91" s="28"/>
      <c r="G91" s="3"/>
      <c r="J91" s="141">
        <v>1724.66</v>
      </c>
      <c r="K91" s="141">
        <v>365.31</v>
      </c>
      <c r="L91" s="140">
        <f t="shared" si="38"/>
        <v>21.181566221748056</v>
      </c>
    </row>
    <row r="92" spans="1:12" ht="40.5" customHeight="1">
      <c r="A92" s="20" t="s">
        <v>9</v>
      </c>
      <c r="B92" s="35" t="s">
        <v>61</v>
      </c>
      <c r="C92" s="34">
        <v>200</v>
      </c>
      <c r="D92" s="83">
        <v>135.6</v>
      </c>
      <c r="E92" s="28"/>
      <c r="F92" s="28"/>
      <c r="G92" s="3"/>
      <c r="J92" s="139">
        <v>135.6</v>
      </c>
      <c r="K92" s="139">
        <v>0</v>
      </c>
      <c r="L92" s="140">
        <f t="shared" si="38"/>
        <v>0</v>
      </c>
    </row>
    <row r="93" spans="1:12" ht="41.25" customHeight="1">
      <c r="A93" s="51" t="s">
        <v>416</v>
      </c>
      <c r="B93" s="45" t="s">
        <v>62</v>
      </c>
      <c r="C93" s="46"/>
      <c r="D93" s="82">
        <f>D96+D98+D94</f>
        <v>7964.41</v>
      </c>
      <c r="E93" s="154"/>
      <c r="F93" s="154"/>
      <c r="G93" s="151"/>
      <c r="H93" s="152"/>
      <c r="I93" s="152"/>
      <c r="J93" s="82">
        <f t="shared" ref="J93:K93" si="48">J96+J98+J94</f>
        <v>9197.23</v>
      </c>
      <c r="K93" s="82">
        <f t="shared" si="48"/>
        <v>0</v>
      </c>
      <c r="L93" s="142">
        <f t="shared" si="38"/>
        <v>0</v>
      </c>
    </row>
    <row r="94" spans="1:12" ht="37.5">
      <c r="A94" s="20" t="s">
        <v>417</v>
      </c>
      <c r="B94" s="122" t="s">
        <v>347</v>
      </c>
      <c r="C94" s="118" t="s">
        <v>7</v>
      </c>
      <c r="D94" s="83">
        <f>D95</f>
        <v>851.97</v>
      </c>
      <c r="E94" s="28"/>
      <c r="F94" s="28"/>
      <c r="G94" s="3"/>
      <c r="J94" s="83">
        <f t="shared" ref="J94:K94" si="49">J95</f>
        <v>2084.79</v>
      </c>
      <c r="K94" s="83">
        <f t="shared" si="49"/>
        <v>0</v>
      </c>
      <c r="L94" s="140">
        <f t="shared" si="38"/>
        <v>0</v>
      </c>
    </row>
    <row r="95" spans="1:12" ht="30" customHeight="1">
      <c r="A95" s="20" t="s">
        <v>11</v>
      </c>
      <c r="B95" s="122" t="s">
        <v>347</v>
      </c>
      <c r="C95" s="118">
        <v>800</v>
      </c>
      <c r="D95" s="83">
        <v>851.97</v>
      </c>
      <c r="E95" s="28"/>
      <c r="F95" s="28"/>
      <c r="G95" s="3"/>
      <c r="J95" s="141">
        <v>2084.79</v>
      </c>
      <c r="K95" s="139">
        <v>0</v>
      </c>
      <c r="L95" s="140">
        <f t="shared" si="38"/>
        <v>0</v>
      </c>
    </row>
    <row r="96" spans="1:12" ht="59.25" customHeight="1">
      <c r="A96" s="20" t="s">
        <v>182</v>
      </c>
      <c r="B96" s="35" t="s">
        <v>63</v>
      </c>
      <c r="C96" s="34" t="s">
        <v>7</v>
      </c>
      <c r="D96" s="83">
        <f>D97</f>
        <v>56.03</v>
      </c>
      <c r="E96" s="28"/>
      <c r="F96" s="28"/>
      <c r="G96" s="3"/>
      <c r="J96" s="83">
        <f t="shared" ref="J96:K96" si="50">J97</f>
        <v>56.03</v>
      </c>
      <c r="K96" s="83">
        <f t="shared" si="50"/>
        <v>0</v>
      </c>
      <c r="L96" s="140">
        <f t="shared" si="38"/>
        <v>0</v>
      </c>
    </row>
    <row r="97" spans="1:12" ht="22.5" customHeight="1">
      <c r="A97" s="20" t="s">
        <v>11</v>
      </c>
      <c r="B97" s="35" t="s">
        <v>63</v>
      </c>
      <c r="C97" s="34">
        <v>800</v>
      </c>
      <c r="D97" s="83">
        <v>56.03</v>
      </c>
      <c r="E97" s="28"/>
      <c r="F97" s="28"/>
      <c r="G97" s="3"/>
      <c r="J97" s="141">
        <v>56.03</v>
      </c>
      <c r="K97" s="139">
        <v>0</v>
      </c>
      <c r="L97" s="140">
        <f t="shared" si="38"/>
        <v>0</v>
      </c>
    </row>
    <row r="98" spans="1:12" ht="79.5" customHeight="1">
      <c r="A98" s="68" t="s">
        <v>227</v>
      </c>
      <c r="B98" s="35" t="s">
        <v>228</v>
      </c>
      <c r="C98" s="34" t="s">
        <v>7</v>
      </c>
      <c r="D98" s="83">
        <f>D99</f>
        <v>7056.41</v>
      </c>
      <c r="E98" s="28"/>
      <c r="F98" s="28"/>
      <c r="G98" s="3"/>
      <c r="J98" s="83">
        <f t="shared" ref="J98:K98" si="51">J99</f>
        <v>7056.41</v>
      </c>
      <c r="K98" s="83">
        <f t="shared" si="51"/>
        <v>0</v>
      </c>
      <c r="L98" s="140">
        <f t="shared" si="38"/>
        <v>0</v>
      </c>
    </row>
    <row r="99" spans="1:12" ht="23.25" customHeight="1">
      <c r="A99" s="20" t="s">
        <v>11</v>
      </c>
      <c r="B99" s="122" t="s">
        <v>228</v>
      </c>
      <c r="C99" s="34">
        <v>800</v>
      </c>
      <c r="D99" s="83">
        <v>7056.41</v>
      </c>
      <c r="E99" s="28"/>
      <c r="F99" s="28"/>
      <c r="G99" s="3"/>
      <c r="J99" s="141">
        <v>7056.41</v>
      </c>
      <c r="K99" s="139">
        <v>0</v>
      </c>
      <c r="L99" s="140">
        <f t="shared" si="38"/>
        <v>0</v>
      </c>
    </row>
    <row r="100" spans="1:12" ht="24" customHeight="1">
      <c r="A100" s="51" t="s">
        <v>189</v>
      </c>
      <c r="B100" s="45" t="s">
        <v>64</v>
      </c>
      <c r="C100" s="46"/>
      <c r="D100" s="82">
        <f>D101</f>
        <v>9.43</v>
      </c>
      <c r="E100" s="154"/>
      <c r="F100" s="154"/>
      <c r="G100" s="151"/>
      <c r="H100" s="152"/>
      <c r="I100" s="152"/>
      <c r="J100" s="82">
        <f t="shared" ref="J100:K100" si="52">J101</f>
        <v>9.43</v>
      </c>
      <c r="K100" s="82">
        <f t="shared" si="52"/>
        <v>0</v>
      </c>
      <c r="L100" s="142">
        <f t="shared" si="38"/>
        <v>0</v>
      </c>
    </row>
    <row r="101" spans="1:12" ht="78" customHeight="1">
      <c r="A101" s="20" t="s">
        <v>174</v>
      </c>
      <c r="B101" s="35" t="s">
        <v>154</v>
      </c>
      <c r="C101" s="34" t="s">
        <v>7</v>
      </c>
      <c r="D101" s="83">
        <f>D102</f>
        <v>9.43</v>
      </c>
      <c r="E101" s="28"/>
      <c r="F101" s="28"/>
      <c r="G101" s="3"/>
      <c r="J101" s="83">
        <f t="shared" ref="J101:K101" si="53">J102</f>
        <v>9.43</v>
      </c>
      <c r="K101" s="83">
        <f t="shared" si="53"/>
        <v>0</v>
      </c>
      <c r="L101" s="140">
        <f t="shared" si="38"/>
        <v>0</v>
      </c>
    </row>
    <row r="102" spans="1:12" ht="22.5" customHeight="1">
      <c r="A102" s="20" t="s">
        <v>11</v>
      </c>
      <c r="B102" s="35" t="s">
        <v>154</v>
      </c>
      <c r="C102" s="34">
        <v>800</v>
      </c>
      <c r="D102" s="83">
        <v>9.43</v>
      </c>
      <c r="E102" s="28"/>
      <c r="F102" s="28"/>
      <c r="G102" s="3"/>
      <c r="J102" s="141">
        <v>9.43</v>
      </c>
      <c r="K102" s="139">
        <v>0</v>
      </c>
      <c r="L102" s="140">
        <f t="shared" si="38"/>
        <v>0</v>
      </c>
    </row>
    <row r="103" spans="1:12" ht="39" customHeight="1">
      <c r="A103" s="51" t="s">
        <v>418</v>
      </c>
      <c r="B103" s="45" t="s">
        <v>65</v>
      </c>
      <c r="C103" s="46"/>
      <c r="D103" s="82">
        <f>D104</f>
        <v>121.52</v>
      </c>
      <c r="E103" s="154"/>
      <c r="F103" s="154"/>
      <c r="G103" s="151"/>
      <c r="H103" s="152"/>
      <c r="I103" s="152"/>
      <c r="J103" s="82">
        <f t="shared" ref="J103:K104" si="54">J104</f>
        <v>121.52</v>
      </c>
      <c r="K103" s="82">
        <f t="shared" si="54"/>
        <v>0</v>
      </c>
      <c r="L103" s="142">
        <f t="shared" si="38"/>
        <v>0</v>
      </c>
    </row>
    <row r="104" spans="1:12" ht="98.25" customHeight="1">
      <c r="A104" s="58" t="s">
        <v>175</v>
      </c>
      <c r="B104" s="35" t="s">
        <v>155</v>
      </c>
      <c r="C104" s="34" t="s">
        <v>7</v>
      </c>
      <c r="D104" s="83">
        <f>D105</f>
        <v>121.52</v>
      </c>
      <c r="E104" s="28"/>
      <c r="F104" s="28"/>
      <c r="G104" s="3"/>
      <c r="J104" s="83">
        <f t="shared" si="54"/>
        <v>121.52</v>
      </c>
      <c r="K104" s="83">
        <f t="shared" si="54"/>
        <v>0</v>
      </c>
      <c r="L104" s="140">
        <f t="shared" si="38"/>
        <v>0</v>
      </c>
    </row>
    <row r="105" spans="1:12" ht="24" customHeight="1">
      <c r="A105" s="20" t="s">
        <v>11</v>
      </c>
      <c r="B105" s="35" t="s">
        <v>155</v>
      </c>
      <c r="C105" s="34">
        <v>800</v>
      </c>
      <c r="D105" s="83">
        <v>121.52</v>
      </c>
      <c r="E105" s="28"/>
      <c r="F105" s="28"/>
      <c r="G105" s="3"/>
      <c r="J105" s="141">
        <v>121.52</v>
      </c>
      <c r="K105" s="139">
        <v>0</v>
      </c>
      <c r="L105" s="140">
        <f t="shared" si="38"/>
        <v>0</v>
      </c>
    </row>
    <row r="106" spans="1:12" ht="117" customHeight="1">
      <c r="A106" s="161" t="s">
        <v>419</v>
      </c>
      <c r="B106" s="45" t="s">
        <v>66</v>
      </c>
      <c r="C106" s="46" t="s">
        <v>7</v>
      </c>
      <c r="D106" s="82">
        <f>D107</f>
        <v>13393.71</v>
      </c>
      <c r="E106" s="13">
        <v>25176.01</v>
      </c>
      <c r="F106" s="13">
        <v>27693.42</v>
      </c>
      <c r="G106" s="3"/>
      <c r="J106" s="82">
        <f t="shared" ref="J106:K107" si="55">J107</f>
        <v>13415.21</v>
      </c>
      <c r="K106" s="82">
        <f t="shared" si="55"/>
        <v>2898.2200000000003</v>
      </c>
      <c r="L106" s="142">
        <f t="shared" si="38"/>
        <v>21.603985327102599</v>
      </c>
    </row>
    <row r="107" spans="1:12" ht="61.5" customHeight="1">
      <c r="A107" s="47" t="s">
        <v>338</v>
      </c>
      <c r="B107" s="45" t="s">
        <v>67</v>
      </c>
      <c r="C107" s="46" t="s">
        <v>7</v>
      </c>
      <c r="D107" s="82">
        <f>D108</f>
        <v>13393.71</v>
      </c>
      <c r="E107" s="13"/>
      <c r="F107" s="13"/>
      <c r="G107" s="3"/>
      <c r="J107" s="82">
        <f t="shared" si="55"/>
        <v>13415.21</v>
      </c>
      <c r="K107" s="82">
        <f t="shared" si="55"/>
        <v>2898.2200000000003</v>
      </c>
      <c r="L107" s="142">
        <f t="shared" ref="L107:L110" si="56">K107/J107*100</f>
        <v>21.603985327102599</v>
      </c>
    </row>
    <row r="108" spans="1:12" ht="37.5">
      <c r="A108" s="40" t="s">
        <v>68</v>
      </c>
      <c r="B108" s="35" t="s">
        <v>69</v>
      </c>
      <c r="C108" s="34" t="s">
        <v>7</v>
      </c>
      <c r="D108" s="83">
        <f>D109+D110+D111</f>
        <v>13393.71</v>
      </c>
      <c r="E108" s="13"/>
      <c r="F108" s="13"/>
      <c r="G108" s="3"/>
      <c r="J108" s="83">
        <f t="shared" ref="J108:K108" si="57">J109+J110+J111</f>
        <v>13415.21</v>
      </c>
      <c r="K108" s="83">
        <f t="shared" si="57"/>
        <v>2898.2200000000003</v>
      </c>
      <c r="L108" s="140">
        <f t="shared" si="56"/>
        <v>21.603985327102599</v>
      </c>
    </row>
    <row r="109" spans="1:12" ht="81" customHeight="1">
      <c r="A109" s="22" t="s">
        <v>17</v>
      </c>
      <c r="B109" s="35" t="s">
        <v>69</v>
      </c>
      <c r="C109" s="34">
        <v>100</v>
      </c>
      <c r="D109" s="83">
        <v>11464.63</v>
      </c>
      <c r="E109" s="13"/>
      <c r="F109" s="13"/>
      <c r="G109" s="3"/>
      <c r="J109" s="141">
        <v>11464.63</v>
      </c>
      <c r="K109" s="141">
        <v>2502.5100000000002</v>
      </c>
      <c r="L109" s="140">
        <f t="shared" si="56"/>
        <v>21.82809214078431</v>
      </c>
    </row>
    <row r="110" spans="1:12" ht="38.25" customHeight="1">
      <c r="A110" s="22" t="s">
        <v>9</v>
      </c>
      <c r="B110" s="35" t="s">
        <v>69</v>
      </c>
      <c r="C110" s="34">
        <v>200</v>
      </c>
      <c r="D110" s="83">
        <v>1569.07</v>
      </c>
      <c r="E110" s="13"/>
      <c r="F110" s="13"/>
      <c r="G110" s="3"/>
      <c r="J110" s="141">
        <v>1590.57</v>
      </c>
      <c r="K110" s="141">
        <v>395.68</v>
      </c>
      <c r="L110" s="140">
        <f t="shared" si="56"/>
        <v>24.876616558843686</v>
      </c>
    </row>
    <row r="111" spans="1:12" ht="24.75" customHeight="1">
      <c r="A111" s="22" t="s">
        <v>11</v>
      </c>
      <c r="B111" s="35" t="s">
        <v>69</v>
      </c>
      <c r="C111" s="34">
        <v>800</v>
      </c>
      <c r="D111" s="83">
        <v>360.01</v>
      </c>
      <c r="E111" s="13"/>
      <c r="F111" s="13"/>
      <c r="G111" s="3"/>
      <c r="J111" s="141">
        <v>360.01</v>
      </c>
      <c r="K111" s="141">
        <v>0.03</v>
      </c>
      <c r="L111" s="140">
        <f>K111/J111*100</f>
        <v>8.3331018582817155E-3</v>
      </c>
    </row>
    <row r="112" spans="1:12" ht="98.25" customHeight="1">
      <c r="A112" s="44" t="s">
        <v>348</v>
      </c>
      <c r="B112" s="45" t="s">
        <v>292</v>
      </c>
      <c r="C112" s="46" t="s">
        <v>7</v>
      </c>
      <c r="D112" s="82">
        <f>D113+D126+D129+D132+D137+D141+D145</f>
        <v>41168.720000000001</v>
      </c>
      <c r="E112" s="13"/>
      <c r="F112" s="13"/>
      <c r="G112" s="3"/>
      <c r="J112" s="82">
        <f t="shared" ref="J112:K112" si="58">J113+J126+J129+J132+J137+J141+J145</f>
        <v>49202.54</v>
      </c>
      <c r="K112" s="82">
        <f t="shared" si="58"/>
        <v>14365.599999999999</v>
      </c>
      <c r="L112" s="142">
        <f t="shared" ref="L112:L154" si="59">K112/J112*100</f>
        <v>29.196866665826597</v>
      </c>
    </row>
    <row r="113" spans="1:12" ht="59.25" customHeight="1">
      <c r="A113" s="44" t="s">
        <v>351</v>
      </c>
      <c r="B113" s="45" t="s">
        <v>314</v>
      </c>
      <c r="C113" s="46" t="s">
        <v>7</v>
      </c>
      <c r="D113" s="82">
        <f>D114</f>
        <v>905.9</v>
      </c>
      <c r="E113" s="13"/>
      <c r="F113" s="13"/>
      <c r="G113" s="3"/>
      <c r="J113" s="82">
        <f t="shared" ref="J113:K113" si="60">J114</f>
        <v>13052.26</v>
      </c>
      <c r="K113" s="82">
        <f t="shared" si="60"/>
        <v>2444.9199999999996</v>
      </c>
      <c r="L113" s="142">
        <f t="shared" si="59"/>
        <v>18.731775186825882</v>
      </c>
    </row>
    <row r="114" spans="1:12" ht="41.25" customHeight="1">
      <c r="A114" s="44" t="s">
        <v>352</v>
      </c>
      <c r="B114" s="45" t="s">
        <v>354</v>
      </c>
      <c r="C114" s="46" t="s">
        <v>7</v>
      </c>
      <c r="D114" s="82">
        <f>D119+D117+D115+D122+D124</f>
        <v>905.9</v>
      </c>
      <c r="E114" s="164"/>
      <c r="F114" s="164"/>
      <c r="G114" s="151"/>
      <c r="H114" s="152"/>
      <c r="I114" s="152"/>
      <c r="J114" s="82">
        <f t="shared" ref="J114:K114" si="61">J119+J117+J115+J122+J124</f>
        <v>13052.26</v>
      </c>
      <c r="K114" s="82">
        <f t="shared" si="61"/>
        <v>2444.9199999999996</v>
      </c>
      <c r="L114" s="142">
        <f t="shared" si="59"/>
        <v>18.731775186825882</v>
      </c>
    </row>
    <row r="115" spans="1:12" ht="22.5" customHeight="1">
      <c r="A115" s="22" t="s">
        <v>503</v>
      </c>
      <c r="B115" s="122" t="s">
        <v>504</v>
      </c>
      <c r="C115" s="121" t="s">
        <v>7</v>
      </c>
      <c r="D115" s="82">
        <f>D116</f>
        <v>0</v>
      </c>
      <c r="E115" s="13"/>
      <c r="F115" s="13"/>
      <c r="G115" s="3"/>
      <c r="J115" s="83">
        <f t="shared" ref="J115:K115" si="62">J116</f>
        <v>7000</v>
      </c>
      <c r="K115" s="82">
        <f t="shared" si="62"/>
        <v>0</v>
      </c>
      <c r="L115" s="140">
        <f t="shared" si="59"/>
        <v>0</v>
      </c>
    </row>
    <row r="116" spans="1:12" ht="41.25" customHeight="1">
      <c r="A116" s="22" t="s">
        <v>211</v>
      </c>
      <c r="B116" s="122" t="s">
        <v>504</v>
      </c>
      <c r="C116" s="121">
        <v>400</v>
      </c>
      <c r="D116" s="83">
        <v>0</v>
      </c>
      <c r="E116" s="4"/>
      <c r="F116" s="4"/>
      <c r="G116" s="66"/>
      <c r="H116" s="67"/>
      <c r="I116" s="67"/>
      <c r="J116" s="83">
        <v>7000</v>
      </c>
      <c r="K116" s="83">
        <v>0</v>
      </c>
      <c r="L116" s="140">
        <f t="shared" si="59"/>
        <v>0</v>
      </c>
    </row>
    <row r="117" spans="1:12" ht="22.5" customHeight="1">
      <c r="A117" s="22" t="s">
        <v>356</v>
      </c>
      <c r="B117" s="35" t="s">
        <v>357</v>
      </c>
      <c r="C117" s="34" t="s">
        <v>7</v>
      </c>
      <c r="D117" s="83">
        <f>D118</f>
        <v>205.9</v>
      </c>
      <c r="E117" s="13"/>
      <c r="F117" s="13"/>
      <c r="G117" s="3"/>
      <c r="J117" s="83">
        <f t="shared" ref="J117:K117" si="63">J118</f>
        <v>627.61</v>
      </c>
      <c r="K117" s="83">
        <f t="shared" si="63"/>
        <v>17.100000000000001</v>
      </c>
      <c r="L117" s="140">
        <f t="shared" si="59"/>
        <v>2.7246219786172943</v>
      </c>
    </row>
    <row r="118" spans="1:12" ht="39" customHeight="1">
      <c r="A118" s="22" t="s">
        <v>9</v>
      </c>
      <c r="B118" s="35" t="s">
        <v>357</v>
      </c>
      <c r="C118" s="34">
        <v>200</v>
      </c>
      <c r="D118" s="83">
        <v>205.9</v>
      </c>
      <c r="E118" s="13"/>
      <c r="F118" s="13"/>
      <c r="G118" s="3"/>
      <c r="J118" s="139">
        <v>627.61</v>
      </c>
      <c r="K118" s="139">
        <v>17.100000000000001</v>
      </c>
      <c r="L118" s="140">
        <f t="shared" si="59"/>
        <v>2.7246219786172943</v>
      </c>
    </row>
    <row r="119" spans="1:12" ht="21.75" customHeight="1">
      <c r="A119" s="22" t="s">
        <v>353</v>
      </c>
      <c r="B119" s="35" t="s">
        <v>355</v>
      </c>
      <c r="C119" s="34" t="s">
        <v>7</v>
      </c>
      <c r="D119" s="83">
        <f>D120+D121</f>
        <v>700</v>
      </c>
      <c r="E119" s="13"/>
      <c r="F119" s="13"/>
      <c r="G119" s="3"/>
      <c r="J119" s="83">
        <f t="shared" ref="J119:K119" si="64">J120+J121</f>
        <v>700</v>
      </c>
      <c r="K119" s="83">
        <f t="shared" si="64"/>
        <v>0</v>
      </c>
      <c r="L119" s="140">
        <f t="shared" si="59"/>
        <v>0</v>
      </c>
    </row>
    <row r="120" spans="1:12" ht="36.75" customHeight="1">
      <c r="A120" s="22" t="s">
        <v>9</v>
      </c>
      <c r="B120" s="35" t="s">
        <v>355</v>
      </c>
      <c r="C120" s="34">
        <v>200</v>
      </c>
      <c r="D120" s="83">
        <v>0</v>
      </c>
      <c r="E120" s="13"/>
      <c r="F120" s="13"/>
      <c r="G120" s="3"/>
      <c r="J120" s="139">
        <v>0</v>
      </c>
      <c r="K120" s="139">
        <v>0</v>
      </c>
      <c r="L120" s="140">
        <v>0</v>
      </c>
    </row>
    <row r="121" spans="1:12" ht="37.5">
      <c r="A121" s="22" t="s">
        <v>211</v>
      </c>
      <c r="B121" s="101" t="s">
        <v>355</v>
      </c>
      <c r="C121" s="100">
        <v>400</v>
      </c>
      <c r="D121" s="83">
        <v>700</v>
      </c>
      <c r="E121" s="13"/>
      <c r="F121" s="13"/>
      <c r="G121" s="3"/>
      <c r="J121" s="139">
        <v>700</v>
      </c>
      <c r="K121" s="139">
        <v>0</v>
      </c>
      <c r="L121" s="140">
        <f t="shared" si="59"/>
        <v>0</v>
      </c>
    </row>
    <row r="122" spans="1:12" ht="56.25" customHeight="1">
      <c r="A122" s="22" t="s">
        <v>525</v>
      </c>
      <c r="B122" s="122" t="s">
        <v>526</v>
      </c>
      <c r="C122" s="121" t="s">
        <v>7</v>
      </c>
      <c r="D122" s="83">
        <f>D123</f>
        <v>0</v>
      </c>
      <c r="E122" s="13"/>
      <c r="F122" s="13"/>
      <c r="G122" s="3"/>
      <c r="J122" s="83">
        <f t="shared" ref="J122:K122" si="65">J123</f>
        <v>4480.2700000000004</v>
      </c>
      <c r="K122" s="83">
        <f t="shared" si="65"/>
        <v>2306.4299999999998</v>
      </c>
      <c r="L122" s="140">
        <f t="shared" si="59"/>
        <v>51.479709928196286</v>
      </c>
    </row>
    <row r="123" spans="1:12" ht="37.5">
      <c r="A123" s="22" t="s">
        <v>211</v>
      </c>
      <c r="B123" s="122" t="s">
        <v>526</v>
      </c>
      <c r="C123" s="121">
        <v>400</v>
      </c>
      <c r="D123" s="83">
        <v>0</v>
      </c>
      <c r="E123" s="13"/>
      <c r="F123" s="13"/>
      <c r="G123" s="3"/>
      <c r="J123" s="139">
        <v>4480.2700000000004</v>
      </c>
      <c r="K123" s="139">
        <v>2306.4299999999998</v>
      </c>
      <c r="L123" s="140">
        <f t="shared" si="59"/>
        <v>51.479709928196286</v>
      </c>
    </row>
    <row r="124" spans="1:12" ht="43.5" customHeight="1">
      <c r="A124" s="22" t="s">
        <v>527</v>
      </c>
      <c r="B124" s="122" t="s">
        <v>528</v>
      </c>
      <c r="C124" s="121" t="s">
        <v>7</v>
      </c>
      <c r="D124" s="83">
        <f>D125</f>
        <v>0</v>
      </c>
      <c r="E124" s="13"/>
      <c r="F124" s="13"/>
      <c r="G124" s="3"/>
      <c r="J124" s="83">
        <f t="shared" ref="J124" si="66">J125</f>
        <v>244.38</v>
      </c>
      <c r="K124" s="83">
        <f t="shared" ref="K124" si="67">K125</f>
        <v>121.39</v>
      </c>
      <c r="L124" s="140">
        <f t="shared" ref="L124:L125" si="68">K124/J124*100</f>
        <v>49.672640968982734</v>
      </c>
    </row>
    <row r="125" spans="1:12" ht="37.5">
      <c r="A125" s="22" t="s">
        <v>211</v>
      </c>
      <c r="B125" s="122" t="s">
        <v>528</v>
      </c>
      <c r="C125" s="121">
        <v>400</v>
      </c>
      <c r="D125" s="83">
        <v>0</v>
      </c>
      <c r="E125" s="13"/>
      <c r="F125" s="13"/>
      <c r="G125" s="3"/>
      <c r="J125" s="139">
        <v>244.38</v>
      </c>
      <c r="K125" s="139">
        <v>121.39</v>
      </c>
      <c r="L125" s="140">
        <f t="shared" si="68"/>
        <v>49.672640968982734</v>
      </c>
    </row>
    <row r="126" spans="1:12" ht="21.75" customHeight="1">
      <c r="A126" s="44" t="s">
        <v>309</v>
      </c>
      <c r="B126" s="45" t="s">
        <v>306</v>
      </c>
      <c r="C126" s="46" t="s">
        <v>7</v>
      </c>
      <c r="D126" s="82">
        <f>D127</f>
        <v>600</v>
      </c>
      <c r="E126" s="164"/>
      <c r="F126" s="164"/>
      <c r="G126" s="151"/>
      <c r="H126" s="152"/>
      <c r="I126" s="152"/>
      <c r="J126" s="82">
        <f t="shared" ref="J126:K127" si="69">J127</f>
        <v>600</v>
      </c>
      <c r="K126" s="82">
        <f t="shared" si="69"/>
        <v>0</v>
      </c>
      <c r="L126" s="142">
        <f t="shared" si="59"/>
        <v>0</v>
      </c>
    </row>
    <row r="127" spans="1:12" ht="27" customHeight="1">
      <c r="A127" s="22" t="s">
        <v>310</v>
      </c>
      <c r="B127" s="35" t="s">
        <v>358</v>
      </c>
      <c r="C127" s="34" t="s">
        <v>7</v>
      </c>
      <c r="D127" s="83">
        <f>D128</f>
        <v>600</v>
      </c>
      <c r="E127" s="13"/>
      <c r="F127" s="13"/>
      <c r="G127" s="3"/>
      <c r="J127" s="83">
        <f t="shared" si="69"/>
        <v>600</v>
      </c>
      <c r="K127" s="83">
        <f t="shared" si="69"/>
        <v>0</v>
      </c>
      <c r="L127" s="140">
        <f t="shared" si="59"/>
        <v>0</v>
      </c>
    </row>
    <row r="128" spans="1:12" ht="39" customHeight="1">
      <c r="A128" s="22" t="s">
        <v>301</v>
      </c>
      <c r="B128" s="35" t="s">
        <v>358</v>
      </c>
      <c r="C128" s="34">
        <v>200</v>
      </c>
      <c r="D128" s="83">
        <v>600</v>
      </c>
      <c r="E128" s="13"/>
      <c r="F128" s="13"/>
      <c r="G128" s="3"/>
      <c r="J128" s="139">
        <v>600</v>
      </c>
      <c r="K128" s="139">
        <v>0</v>
      </c>
      <c r="L128" s="140">
        <f t="shared" si="59"/>
        <v>0</v>
      </c>
    </row>
    <row r="129" spans="1:12" ht="22.5" customHeight="1">
      <c r="A129" s="44" t="s">
        <v>312</v>
      </c>
      <c r="B129" s="45" t="s">
        <v>311</v>
      </c>
      <c r="C129" s="46" t="s">
        <v>7</v>
      </c>
      <c r="D129" s="82">
        <f>D130</f>
        <v>1350</v>
      </c>
      <c r="E129" s="164"/>
      <c r="F129" s="164"/>
      <c r="G129" s="151"/>
      <c r="H129" s="152"/>
      <c r="I129" s="152"/>
      <c r="J129" s="82">
        <f t="shared" ref="J129:K130" si="70">J130</f>
        <v>1350</v>
      </c>
      <c r="K129" s="82">
        <f t="shared" si="70"/>
        <v>122.47</v>
      </c>
      <c r="L129" s="142">
        <f t="shared" si="59"/>
        <v>9.0718518518518518</v>
      </c>
    </row>
    <row r="130" spans="1:12" ht="28.5" customHeight="1">
      <c r="A130" s="22" t="s">
        <v>359</v>
      </c>
      <c r="B130" s="35" t="s">
        <v>360</v>
      </c>
      <c r="C130" s="34" t="s">
        <v>7</v>
      </c>
      <c r="D130" s="83">
        <f>D131</f>
        <v>1350</v>
      </c>
      <c r="E130" s="13"/>
      <c r="F130" s="13"/>
      <c r="G130" s="3"/>
      <c r="J130" s="83">
        <f t="shared" si="70"/>
        <v>1350</v>
      </c>
      <c r="K130" s="83">
        <f t="shared" si="70"/>
        <v>122.47</v>
      </c>
      <c r="L130" s="140">
        <f t="shared" si="59"/>
        <v>9.0718518518518518</v>
      </c>
    </row>
    <row r="131" spans="1:12" ht="40.5" customHeight="1">
      <c r="A131" s="22" t="s">
        <v>301</v>
      </c>
      <c r="B131" s="35" t="s">
        <v>360</v>
      </c>
      <c r="C131" s="34">
        <v>200</v>
      </c>
      <c r="D131" s="83">
        <v>1350</v>
      </c>
      <c r="E131" s="13"/>
      <c r="F131" s="13"/>
      <c r="G131" s="3"/>
      <c r="J131" s="139">
        <v>1350</v>
      </c>
      <c r="K131" s="141">
        <v>122.47</v>
      </c>
      <c r="L131" s="140">
        <f t="shared" si="59"/>
        <v>9.0718518518518518</v>
      </c>
    </row>
    <row r="132" spans="1:12" ht="54.75" customHeight="1">
      <c r="A132" s="44" t="s">
        <v>332</v>
      </c>
      <c r="B132" s="45" t="s">
        <v>313</v>
      </c>
      <c r="C132" s="46" t="s">
        <v>7</v>
      </c>
      <c r="D132" s="82">
        <f>D133+D135</f>
        <v>10273.969999999999</v>
      </c>
      <c r="E132" s="164"/>
      <c r="F132" s="164"/>
      <c r="G132" s="151"/>
      <c r="H132" s="152"/>
      <c r="I132" s="152"/>
      <c r="J132" s="82">
        <f t="shared" ref="J132:K132" si="71">J133+J135</f>
        <v>10320.1</v>
      </c>
      <c r="K132" s="82">
        <f t="shared" si="71"/>
        <v>6391.62</v>
      </c>
      <c r="L132" s="142">
        <f t="shared" si="59"/>
        <v>61.933702192808205</v>
      </c>
    </row>
    <row r="133" spans="1:12" ht="43.5" customHeight="1">
      <c r="A133" s="68" t="s">
        <v>466</v>
      </c>
      <c r="B133" s="35" t="s">
        <v>335</v>
      </c>
      <c r="C133" s="34" t="s">
        <v>7</v>
      </c>
      <c r="D133" s="83">
        <f>D134</f>
        <v>9890</v>
      </c>
      <c r="E133" s="13"/>
      <c r="F133" s="13"/>
      <c r="G133" s="3"/>
      <c r="J133" s="83">
        <f t="shared" ref="J133:K133" si="72">J134</f>
        <v>9890.57</v>
      </c>
      <c r="K133" s="83">
        <f t="shared" si="72"/>
        <v>6028.65</v>
      </c>
      <c r="L133" s="140">
        <f t="shared" si="59"/>
        <v>60.953514307062186</v>
      </c>
    </row>
    <row r="134" spans="1:12" ht="36.75" customHeight="1">
      <c r="A134" s="22" t="s">
        <v>301</v>
      </c>
      <c r="B134" s="35" t="s">
        <v>335</v>
      </c>
      <c r="C134" s="34">
        <v>200</v>
      </c>
      <c r="D134" s="83">
        <v>9890</v>
      </c>
      <c r="E134" s="13"/>
      <c r="F134" s="13"/>
      <c r="G134" s="3"/>
      <c r="J134" s="141">
        <v>9890.57</v>
      </c>
      <c r="K134" s="139">
        <v>6028.65</v>
      </c>
      <c r="L134" s="140">
        <f t="shared" si="59"/>
        <v>60.953514307062186</v>
      </c>
    </row>
    <row r="135" spans="1:12" ht="60" customHeight="1">
      <c r="A135" s="68" t="s">
        <v>381</v>
      </c>
      <c r="B135" s="77" t="s">
        <v>377</v>
      </c>
      <c r="C135" s="34" t="s">
        <v>7</v>
      </c>
      <c r="D135" s="83">
        <f>D136</f>
        <v>383.97</v>
      </c>
      <c r="E135" s="13"/>
      <c r="F135" s="13"/>
      <c r="G135" s="3"/>
      <c r="J135" s="83">
        <f t="shared" ref="J135:K135" si="73">J136</f>
        <v>429.53</v>
      </c>
      <c r="K135" s="83">
        <f t="shared" si="73"/>
        <v>362.97</v>
      </c>
      <c r="L135" s="140">
        <f t="shared" si="59"/>
        <v>84.503992736246602</v>
      </c>
    </row>
    <row r="136" spans="1:12" ht="42" customHeight="1">
      <c r="A136" s="22" t="s">
        <v>301</v>
      </c>
      <c r="B136" s="35" t="s">
        <v>377</v>
      </c>
      <c r="C136" s="34">
        <v>200</v>
      </c>
      <c r="D136" s="83">
        <v>383.97</v>
      </c>
      <c r="E136" s="13"/>
      <c r="F136" s="13"/>
      <c r="G136" s="3"/>
      <c r="J136" s="141">
        <v>429.53</v>
      </c>
      <c r="K136" s="139">
        <v>362.97</v>
      </c>
      <c r="L136" s="140">
        <f t="shared" si="59"/>
        <v>84.503992736246602</v>
      </c>
    </row>
    <row r="137" spans="1:12" ht="24.75" customHeight="1">
      <c r="A137" s="44" t="s">
        <v>302</v>
      </c>
      <c r="B137" s="45" t="s">
        <v>303</v>
      </c>
      <c r="C137" s="46" t="s">
        <v>7</v>
      </c>
      <c r="D137" s="82">
        <f>D138</f>
        <v>18027.419999999998</v>
      </c>
      <c r="E137" s="13"/>
      <c r="F137" s="13"/>
      <c r="G137" s="3"/>
      <c r="J137" s="82">
        <f t="shared" ref="J137:K137" si="74">J138</f>
        <v>13707.46</v>
      </c>
      <c r="K137" s="82">
        <f t="shared" si="74"/>
        <v>1264.46</v>
      </c>
      <c r="L137" s="142">
        <f t="shared" si="59"/>
        <v>9.2246119995973004</v>
      </c>
    </row>
    <row r="138" spans="1:12" ht="22.5" customHeight="1">
      <c r="A138" s="22" t="s">
        <v>361</v>
      </c>
      <c r="B138" s="35" t="s">
        <v>304</v>
      </c>
      <c r="C138" s="34" t="s">
        <v>7</v>
      </c>
      <c r="D138" s="83">
        <f>D139+D140</f>
        <v>18027.419999999998</v>
      </c>
      <c r="E138" s="13"/>
      <c r="F138" s="13"/>
      <c r="G138" s="3"/>
      <c r="J138" s="83">
        <f t="shared" ref="J138:K138" si="75">J139+J140</f>
        <v>13707.46</v>
      </c>
      <c r="K138" s="83">
        <f t="shared" si="75"/>
        <v>1264.46</v>
      </c>
      <c r="L138" s="140">
        <f t="shared" si="59"/>
        <v>9.2246119995973004</v>
      </c>
    </row>
    <row r="139" spans="1:12" ht="38.25" customHeight="1">
      <c r="A139" s="22" t="s">
        <v>301</v>
      </c>
      <c r="B139" s="35" t="s">
        <v>304</v>
      </c>
      <c r="C139" s="34">
        <v>200</v>
      </c>
      <c r="D139" s="83">
        <v>18027.419999999998</v>
      </c>
      <c r="E139" s="13"/>
      <c r="F139" s="13"/>
      <c r="G139" s="3"/>
      <c r="J139" s="141">
        <v>13707.46</v>
      </c>
      <c r="K139" s="139">
        <v>1264.46</v>
      </c>
      <c r="L139" s="140">
        <f t="shared" si="59"/>
        <v>9.2246119995973004</v>
      </c>
    </row>
    <row r="140" spans="1:12" ht="41.25" customHeight="1">
      <c r="A140" s="22" t="s">
        <v>211</v>
      </c>
      <c r="B140" s="35" t="s">
        <v>304</v>
      </c>
      <c r="C140" s="34">
        <v>400</v>
      </c>
      <c r="D140" s="83">
        <v>0</v>
      </c>
      <c r="E140" s="13"/>
      <c r="F140" s="13"/>
      <c r="G140" s="3"/>
      <c r="J140" s="139">
        <v>0</v>
      </c>
      <c r="K140" s="139">
        <v>0</v>
      </c>
      <c r="L140" s="140">
        <v>0</v>
      </c>
    </row>
    <row r="141" spans="1:12" ht="57.75" customHeight="1">
      <c r="A141" s="44" t="s">
        <v>295</v>
      </c>
      <c r="B141" s="45" t="s">
        <v>298</v>
      </c>
      <c r="C141" s="46" t="s">
        <v>7</v>
      </c>
      <c r="D141" s="82">
        <f>D142</f>
        <v>9841.43</v>
      </c>
      <c r="E141" s="13"/>
      <c r="F141" s="13"/>
      <c r="G141" s="3"/>
      <c r="J141" s="82">
        <f t="shared" ref="J141:K143" si="76">J142</f>
        <v>10002.719999999999</v>
      </c>
      <c r="K141" s="82">
        <f t="shared" si="76"/>
        <v>4142.13</v>
      </c>
      <c r="L141" s="142">
        <f t="shared" si="59"/>
        <v>41.410036470080144</v>
      </c>
    </row>
    <row r="142" spans="1:12" ht="37.5">
      <c r="A142" s="44" t="s">
        <v>349</v>
      </c>
      <c r="B142" s="45" t="s">
        <v>299</v>
      </c>
      <c r="C142" s="46" t="s">
        <v>7</v>
      </c>
      <c r="D142" s="82">
        <f>D143</f>
        <v>9841.43</v>
      </c>
      <c r="E142" s="164"/>
      <c r="F142" s="164"/>
      <c r="G142" s="151"/>
      <c r="H142" s="152"/>
      <c r="I142" s="152"/>
      <c r="J142" s="82">
        <f t="shared" si="76"/>
        <v>10002.719999999999</v>
      </c>
      <c r="K142" s="82">
        <f t="shared" si="76"/>
        <v>4142.13</v>
      </c>
      <c r="L142" s="142">
        <f t="shared" si="59"/>
        <v>41.410036470080144</v>
      </c>
    </row>
    <row r="143" spans="1:12" ht="42" customHeight="1">
      <c r="A143" s="22" t="s">
        <v>350</v>
      </c>
      <c r="B143" s="35" t="s">
        <v>300</v>
      </c>
      <c r="C143" s="34" t="s">
        <v>7</v>
      </c>
      <c r="D143" s="83">
        <f>D144</f>
        <v>9841.43</v>
      </c>
      <c r="E143" s="13"/>
      <c r="F143" s="13"/>
      <c r="G143" s="3"/>
      <c r="J143" s="83">
        <f t="shared" si="76"/>
        <v>10002.719999999999</v>
      </c>
      <c r="K143" s="83">
        <f t="shared" si="76"/>
        <v>4142.13</v>
      </c>
      <c r="L143" s="140">
        <f t="shared" si="59"/>
        <v>41.410036470080144</v>
      </c>
    </row>
    <row r="144" spans="1:12" ht="37.5" customHeight="1">
      <c r="A144" s="22" t="s">
        <v>301</v>
      </c>
      <c r="B144" s="35" t="s">
        <v>300</v>
      </c>
      <c r="C144" s="34">
        <v>200</v>
      </c>
      <c r="D144" s="83">
        <v>9841.43</v>
      </c>
      <c r="E144" s="13"/>
      <c r="F144" s="13"/>
      <c r="G144" s="3"/>
      <c r="J144" s="141">
        <v>10002.719999999999</v>
      </c>
      <c r="K144" s="141">
        <v>4142.13</v>
      </c>
      <c r="L144" s="140">
        <f t="shared" si="59"/>
        <v>41.410036470080144</v>
      </c>
    </row>
    <row r="145" spans="1:12" ht="41.25" customHeight="1">
      <c r="A145" s="44" t="s">
        <v>363</v>
      </c>
      <c r="B145" s="45" t="s">
        <v>364</v>
      </c>
      <c r="C145" s="46" t="s">
        <v>7</v>
      </c>
      <c r="D145" s="82">
        <f>D146</f>
        <v>170</v>
      </c>
      <c r="E145" s="13"/>
      <c r="F145" s="13"/>
      <c r="G145" s="3"/>
      <c r="J145" s="82">
        <f t="shared" ref="J145:K146" si="77">J146</f>
        <v>170</v>
      </c>
      <c r="K145" s="82">
        <f t="shared" si="77"/>
        <v>0</v>
      </c>
      <c r="L145" s="142">
        <f t="shared" si="59"/>
        <v>0</v>
      </c>
    </row>
    <row r="146" spans="1:12" ht="112.5" customHeight="1">
      <c r="A146" s="68" t="s">
        <v>404</v>
      </c>
      <c r="B146" s="111" t="s">
        <v>403</v>
      </c>
      <c r="C146" s="110" t="s">
        <v>7</v>
      </c>
      <c r="D146" s="83">
        <f>D147</f>
        <v>170</v>
      </c>
      <c r="E146" s="13"/>
      <c r="F146" s="13"/>
      <c r="G146" s="3"/>
      <c r="J146" s="83">
        <f t="shared" si="77"/>
        <v>170</v>
      </c>
      <c r="K146" s="83">
        <f t="shared" si="77"/>
        <v>0</v>
      </c>
      <c r="L146" s="140">
        <f t="shared" si="59"/>
        <v>0</v>
      </c>
    </row>
    <row r="147" spans="1:12" ht="26.25" customHeight="1">
      <c r="A147" s="22" t="s">
        <v>10</v>
      </c>
      <c r="B147" s="111" t="s">
        <v>403</v>
      </c>
      <c r="C147" s="110">
        <v>300</v>
      </c>
      <c r="D147" s="83">
        <v>170</v>
      </c>
      <c r="E147" s="13"/>
      <c r="F147" s="13"/>
      <c r="G147" s="3"/>
      <c r="J147" s="139">
        <v>170</v>
      </c>
      <c r="K147" s="139">
        <v>0</v>
      </c>
      <c r="L147" s="140">
        <f t="shared" si="59"/>
        <v>0</v>
      </c>
    </row>
    <row r="148" spans="1:12" ht="101.25" customHeight="1">
      <c r="A148" s="44" t="s">
        <v>296</v>
      </c>
      <c r="B148" s="45" t="s">
        <v>297</v>
      </c>
      <c r="C148" s="46" t="s">
        <v>7</v>
      </c>
      <c r="D148" s="82">
        <f>D149</f>
        <v>39758.74</v>
      </c>
      <c r="E148" s="13"/>
      <c r="F148" s="13"/>
      <c r="G148" s="3"/>
      <c r="J148" s="82">
        <f t="shared" ref="J148:K148" si="78">J149+J152</f>
        <v>39758.74</v>
      </c>
      <c r="K148" s="82">
        <f t="shared" si="78"/>
        <v>0</v>
      </c>
      <c r="L148" s="142">
        <f t="shared" si="59"/>
        <v>0</v>
      </c>
    </row>
    <row r="149" spans="1:12" ht="41.25" customHeight="1">
      <c r="A149" s="44" t="s">
        <v>482</v>
      </c>
      <c r="B149" s="45" t="s">
        <v>483</v>
      </c>
      <c r="C149" s="46" t="s">
        <v>7</v>
      </c>
      <c r="D149" s="82">
        <f>D150</f>
        <v>39758.74</v>
      </c>
      <c r="E149" s="13"/>
      <c r="F149" s="13"/>
      <c r="G149" s="3"/>
      <c r="J149" s="82">
        <f t="shared" ref="J149:K149" si="79">J150</f>
        <v>39758.74</v>
      </c>
      <c r="K149" s="82">
        <f t="shared" si="79"/>
        <v>0</v>
      </c>
      <c r="L149" s="142">
        <f t="shared" si="59"/>
        <v>0</v>
      </c>
    </row>
    <row r="150" spans="1:12" ht="43.5" customHeight="1">
      <c r="A150" s="22" t="s">
        <v>485</v>
      </c>
      <c r="B150" s="122" t="s">
        <v>484</v>
      </c>
      <c r="C150" s="34" t="s">
        <v>7</v>
      </c>
      <c r="D150" s="83">
        <f>D154</f>
        <v>39758.74</v>
      </c>
      <c r="E150" s="13"/>
      <c r="F150" s="13"/>
      <c r="G150" s="3"/>
      <c r="J150" s="83">
        <f t="shared" ref="J150:K150" si="80">J154</f>
        <v>39758.74</v>
      </c>
      <c r="K150" s="83">
        <f t="shared" si="80"/>
        <v>0</v>
      </c>
      <c r="L150" s="140">
        <f t="shared" si="59"/>
        <v>0</v>
      </c>
    </row>
    <row r="151" spans="1:12" ht="37.5" hidden="1">
      <c r="A151" s="22" t="s">
        <v>301</v>
      </c>
      <c r="B151" s="122" t="s">
        <v>484</v>
      </c>
      <c r="C151" s="34">
        <v>200</v>
      </c>
      <c r="D151" s="83">
        <v>39758.74</v>
      </c>
      <c r="E151" s="13"/>
      <c r="F151" s="13"/>
      <c r="G151" s="3"/>
      <c r="J151" s="141"/>
      <c r="K151" s="141"/>
      <c r="L151" s="140" t="e">
        <f t="shared" si="59"/>
        <v>#DIV/0!</v>
      </c>
    </row>
    <row r="152" spans="1:12" ht="37.5" hidden="1">
      <c r="A152" s="125" t="s">
        <v>482</v>
      </c>
      <c r="B152" s="45" t="s">
        <v>308</v>
      </c>
      <c r="C152" s="46" t="s">
        <v>7</v>
      </c>
      <c r="D152" s="82">
        <f>D153</f>
        <v>39758.74</v>
      </c>
      <c r="E152" s="13"/>
      <c r="F152" s="13"/>
      <c r="G152" s="3"/>
      <c r="J152" s="141"/>
      <c r="K152" s="141"/>
      <c r="L152" s="140" t="e">
        <f t="shared" si="59"/>
        <v>#DIV/0!</v>
      </c>
    </row>
    <row r="153" spans="1:12" ht="56.25" hidden="1">
      <c r="A153" s="22" t="s">
        <v>307</v>
      </c>
      <c r="B153" s="35" t="s">
        <v>362</v>
      </c>
      <c r="C153" s="34" t="s">
        <v>7</v>
      </c>
      <c r="D153" s="83">
        <f>D154</f>
        <v>39758.74</v>
      </c>
      <c r="E153" s="13"/>
      <c r="F153" s="13"/>
      <c r="G153" s="3"/>
      <c r="J153" s="141"/>
      <c r="K153" s="141"/>
      <c r="L153" s="140" t="e">
        <f t="shared" si="59"/>
        <v>#DIV/0!</v>
      </c>
    </row>
    <row r="154" spans="1:12" ht="36.75" customHeight="1">
      <c r="A154" s="22" t="s">
        <v>301</v>
      </c>
      <c r="B154" s="35" t="s">
        <v>362</v>
      </c>
      <c r="C154" s="34">
        <v>200</v>
      </c>
      <c r="D154" s="83">
        <v>39758.74</v>
      </c>
      <c r="E154" s="13"/>
      <c r="F154" s="13"/>
      <c r="G154" s="3"/>
      <c r="J154" s="141">
        <v>39758.74</v>
      </c>
      <c r="K154" s="139">
        <v>0</v>
      </c>
      <c r="L154" s="140">
        <f t="shared" si="59"/>
        <v>0</v>
      </c>
    </row>
    <row r="155" spans="1:12" ht="76.5" customHeight="1">
      <c r="A155" s="44" t="s">
        <v>230</v>
      </c>
      <c r="B155" s="45" t="s">
        <v>70</v>
      </c>
      <c r="C155" s="46" t="s">
        <v>7</v>
      </c>
      <c r="D155" s="82">
        <f>D156+D193+D219+D224+D229</f>
        <v>381227.75000000006</v>
      </c>
      <c r="E155" s="13"/>
      <c r="F155" s="13"/>
      <c r="G155" s="3"/>
      <c r="J155" s="82">
        <f t="shared" ref="J155:K155" si="81">J156+J193+J219+J224+J229</f>
        <v>381548.25000000006</v>
      </c>
      <c r="K155" s="82">
        <f t="shared" si="81"/>
        <v>103131.20999999999</v>
      </c>
      <c r="L155" s="142">
        <f t="shared" ref="L155:L159" si="82">K155/J155*100</f>
        <v>27.029664007107879</v>
      </c>
    </row>
    <row r="156" spans="1:12" ht="80.25" customHeight="1">
      <c r="A156" s="52" t="s">
        <v>190</v>
      </c>
      <c r="B156" s="45" t="s">
        <v>71</v>
      </c>
      <c r="C156" s="46" t="s">
        <v>7</v>
      </c>
      <c r="D156" s="82">
        <f>D157+D160+D164+D167+D170+D173+D178+D181+D184+D190+D175+D187</f>
        <v>197273.65000000002</v>
      </c>
      <c r="E156" s="13"/>
      <c r="F156" s="13"/>
      <c r="G156" s="3"/>
      <c r="J156" s="82">
        <f t="shared" ref="J156:K156" si="83">J157+J160+J164+J167+J170+J173+J178+J181+J184+J190+J175+J187</f>
        <v>197564.15000000002</v>
      </c>
      <c r="K156" s="82">
        <f t="shared" si="83"/>
        <v>59571.229999999996</v>
      </c>
      <c r="L156" s="142">
        <f t="shared" si="82"/>
        <v>30.152854148892899</v>
      </c>
    </row>
    <row r="157" spans="1:12" ht="42" customHeight="1">
      <c r="A157" s="22" t="s">
        <v>191</v>
      </c>
      <c r="B157" s="35" t="s">
        <v>232</v>
      </c>
      <c r="C157" s="34" t="s">
        <v>7</v>
      </c>
      <c r="D157" s="83">
        <f>D158+D159</f>
        <v>3632.2</v>
      </c>
      <c r="E157" s="13"/>
      <c r="F157" s="13"/>
      <c r="G157" s="3"/>
      <c r="J157" s="83">
        <f t="shared" ref="J157:K157" si="84">J158+J159</f>
        <v>3832.2999999999997</v>
      </c>
      <c r="K157" s="83">
        <f t="shared" si="84"/>
        <v>3815.95</v>
      </c>
      <c r="L157" s="140">
        <f t="shared" si="82"/>
        <v>99.573363254442498</v>
      </c>
    </row>
    <row r="158" spans="1:12" ht="40.5" customHeight="1">
      <c r="A158" s="18" t="s">
        <v>9</v>
      </c>
      <c r="B158" s="35" t="s">
        <v>232</v>
      </c>
      <c r="C158" s="34">
        <v>200</v>
      </c>
      <c r="D158" s="83">
        <v>53.68</v>
      </c>
      <c r="E158" s="13" t="e">
        <f>E163+E159+#REF!+#REF!+#REF!</f>
        <v>#REF!</v>
      </c>
      <c r="F158" s="13" t="e">
        <f>F163+F159+#REF!+#REF!+#REF!</f>
        <v>#REF!</v>
      </c>
      <c r="G158" s="3"/>
      <c r="J158" s="141">
        <v>56.64</v>
      </c>
      <c r="K158" s="141">
        <v>53.12</v>
      </c>
      <c r="L158" s="140">
        <f t="shared" si="82"/>
        <v>93.785310734463266</v>
      </c>
    </row>
    <row r="159" spans="1:12" ht="18.75">
      <c r="A159" s="22" t="s">
        <v>10</v>
      </c>
      <c r="B159" s="35" t="s">
        <v>232</v>
      </c>
      <c r="C159" s="34">
        <v>300</v>
      </c>
      <c r="D159" s="87">
        <v>3578.52</v>
      </c>
      <c r="E159" s="13">
        <f t="shared" ref="E159:I159" si="85">E160+E162</f>
        <v>598.41999999999996</v>
      </c>
      <c r="F159" s="13">
        <f t="shared" si="85"/>
        <v>454.28000000000003</v>
      </c>
      <c r="G159" s="13">
        <f t="shared" si="85"/>
        <v>0</v>
      </c>
      <c r="H159" s="13">
        <f t="shared" si="85"/>
        <v>0</v>
      </c>
      <c r="I159" s="13">
        <f t="shared" si="85"/>
        <v>0</v>
      </c>
      <c r="J159" s="4">
        <v>3775.66</v>
      </c>
      <c r="K159" s="141">
        <v>3762.83</v>
      </c>
      <c r="L159" s="140">
        <f t="shared" si="82"/>
        <v>99.660191860495914</v>
      </c>
    </row>
    <row r="160" spans="1:12" ht="36" customHeight="1">
      <c r="A160" s="22" t="s">
        <v>156</v>
      </c>
      <c r="B160" s="35" t="s">
        <v>233</v>
      </c>
      <c r="C160" s="34" t="s">
        <v>7</v>
      </c>
      <c r="D160" s="83">
        <f>D162+D163+D161</f>
        <v>49303.100000000006</v>
      </c>
      <c r="E160" s="13">
        <v>550.92999999999995</v>
      </c>
      <c r="F160" s="13">
        <v>406.79</v>
      </c>
      <c r="G160" s="3"/>
      <c r="J160" s="83">
        <f t="shared" ref="J160:K160" si="86">J162+J163+J161</f>
        <v>49303.100000000006</v>
      </c>
      <c r="K160" s="83">
        <f t="shared" si="86"/>
        <v>20000.009999999998</v>
      </c>
      <c r="L160" s="140">
        <f>K160/J160*100</f>
        <v>40.56542083560668</v>
      </c>
    </row>
    <row r="161" spans="1:12" ht="75.75" customHeight="1">
      <c r="A161" s="5" t="s">
        <v>17</v>
      </c>
      <c r="B161" s="101" t="s">
        <v>233</v>
      </c>
      <c r="C161" s="100">
        <v>100</v>
      </c>
      <c r="D161" s="83">
        <v>0</v>
      </c>
      <c r="E161" s="13"/>
      <c r="F161" s="13"/>
      <c r="G161" s="3"/>
      <c r="J161" s="141"/>
      <c r="K161" s="141"/>
      <c r="L161" s="140">
        <v>0</v>
      </c>
    </row>
    <row r="162" spans="1:12" ht="38.25" customHeight="1">
      <c r="A162" s="18" t="s">
        <v>9</v>
      </c>
      <c r="B162" s="35" t="s">
        <v>233</v>
      </c>
      <c r="C162" s="34">
        <v>200</v>
      </c>
      <c r="D162" s="83">
        <v>728.62</v>
      </c>
      <c r="E162" s="13">
        <v>47.49</v>
      </c>
      <c r="F162" s="13">
        <v>47.49</v>
      </c>
      <c r="G162" s="3"/>
      <c r="J162" s="141">
        <v>728.62</v>
      </c>
      <c r="K162" s="141">
        <v>137.71</v>
      </c>
      <c r="L162" s="140">
        <f t="shared" ref="L162" si="87">K162/J162*100</f>
        <v>18.90011254151684</v>
      </c>
    </row>
    <row r="163" spans="1:12" ht="22.5" customHeight="1">
      <c r="A163" s="22" t="s">
        <v>10</v>
      </c>
      <c r="B163" s="35" t="s">
        <v>233</v>
      </c>
      <c r="C163" s="34">
        <v>300</v>
      </c>
      <c r="D163" s="83">
        <v>48574.48</v>
      </c>
      <c r="E163" s="13" t="e">
        <f>#REF!</f>
        <v>#REF!</v>
      </c>
      <c r="F163" s="13" t="e">
        <f>#REF!</f>
        <v>#REF!</v>
      </c>
      <c r="G163" s="3"/>
      <c r="J163" s="141">
        <v>48574.48</v>
      </c>
      <c r="K163" s="139">
        <v>19862.3</v>
      </c>
      <c r="L163" s="140">
        <f>K163/J163*100</f>
        <v>40.890401708880873</v>
      </c>
    </row>
    <row r="164" spans="1:12" ht="115.5" customHeight="1">
      <c r="A164" s="22" t="s">
        <v>192</v>
      </c>
      <c r="B164" s="35" t="s">
        <v>234</v>
      </c>
      <c r="C164" s="34" t="s">
        <v>7</v>
      </c>
      <c r="D164" s="83">
        <f>D165+D166</f>
        <v>6.6000000000000005</v>
      </c>
      <c r="E164" s="13">
        <v>10641.73</v>
      </c>
      <c r="F164" s="13">
        <v>10448.459999999999</v>
      </c>
      <c r="G164" s="3"/>
      <c r="J164" s="83">
        <f t="shared" ref="J164:K164" si="88">J165+J166</f>
        <v>6.6000000000000005</v>
      </c>
      <c r="K164" s="83">
        <f t="shared" si="88"/>
        <v>0</v>
      </c>
      <c r="L164" s="140">
        <f t="shared" ref="L164:L166" si="89">K164/J164*100</f>
        <v>0</v>
      </c>
    </row>
    <row r="165" spans="1:12" ht="40.5" customHeight="1">
      <c r="A165" s="18" t="s">
        <v>9</v>
      </c>
      <c r="B165" s="35" t="s">
        <v>234</v>
      </c>
      <c r="C165" s="34">
        <v>200</v>
      </c>
      <c r="D165" s="83">
        <v>7.0000000000000007E-2</v>
      </c>
      <c r="E165" s="13">
        <v>1644.08</v>
      </c>
      <c r="F165" s="13">
        <v>1135</v>
      </c>
      <c r="G165" s="3"/>
      <c r="J165" s="141">
        <v>7.0000000000000007E-2</v>
      </c>
      <c r="K165" s="139">
        <v>0</v>
      </c>
      <c r="L165" s="140">
        <f t="shared" si="89"/>
        <v>0</v>
      </c>
    </row>
    <row r="166" spans="1:12" ht="21.75" customHeight="1">
      <c r="A166" s="22" t="s">
        <v>10</v>
      </c>
      <c r="B166" s="35" t="s">
        <v>234</v>
      </c>
      <c r="C166" s="34">
        <v>300</v>
      </c>
      <c r="D166" s="83">
        <v>6.53</v>
      </c>
      <c r="E166" s="13">
        <v>176.68</v>
      </c>
      <c r="F166" s="13">
        <v>176.68</v>
      </c>
      <c r="G166" s="3"/>
      <c r="J166" s="141">
        <v>6.53</v>
      </c>
      <c r="K166" s="139">
        <v>0</v>
      </c>
      <c r="L166" s="140">
        <f t="shared" si="89"/>
        <v>0</v>
      </c>
    </row>
    <row r="167" spans="1:12" ht="39.75" customHeight="1">
      <c r="A167" s="22" t="s">
        <v>157</v>
      </c>
      <c r="B167" s="35" t="s">
        <v>235</v>
      </c>
      <c r="C167" s="34" t="s">
        <v>7</v>
      </c>
      <c r="D167" s="83">
        <f>D168+D169</f>
        <v>48761.17</v>
      </c>
      <c r="E167" s="28">
        <v>52.8</v>
      </c>
      <c r="F167" s="28">
        <v>54.66</v>
      </c>
      <c r="G167" s="3"/>
      <c r="J167" s="83">
        <f t="shared" ref="J167:K167" si="90">J168+J169</f>
        <v>48761.17</v>
      </c>
      <c r="K167" s="83">
        <f t="shared" si="90"/>
        <v>13807.22</v>
      </c>
      <c r="L167" s="140">
        <f t="shared" ref="L167:L172" si="91">K167/J167*100</f>
        <v>28.316014566508557</v>
      </c>
    </row>
    <row r="168" spans="1:12" ht="45.75" customHeight="1">
      <c r="A168" s="22" t="s">
        <v>9</v>
      </c>
      <c r="B168" s="35" t="s">
        <v>235</v>
      </c>
      <c r="C168" s="34">
        <v>200</v>
      </c>
      <c r="D168" s="83">
        <v>720.61</v>
      </c>
      <c r="E168" s="28" t="e">
        <f>E169+#REF!+#REF!</f>
        <v>#REF!</v>
      </c>
      <c r="F168" s="28" t="e">
        <f>F169+#REF!+#REF!</f>
        <v>#REF!</v>
      </c>
      <c r="G168" s="3"/>
      <c r="J168" s="141">
        <v>720.61</v>
      </c>
      <c r="K168" s="141">
        <v>156.08000000000001</v>
      </c>
      <c r="L168" s="140">
        <f t="shared" si="91"/>
        <v>21.659427429538862</v>
      </c>
    </row>
    <row r="169" spans="1:12" ht="20.25" customHeight="1">
      <c r="A169" s="22" t="s">
        <v>10</v>
      </c>
      <c r="B169" s="35" t="s">
        <v>235</v>
      </c>
      <c r="C169" s="34">
        <v>300</v>
      </c>
      <c r="D169" s="83">
        <v>48040.56</v>
      </c>
      <c r="E169" s="28" t="e">
        <f>E170+E172+E173+#REF!</f>
        <v>#REF!</v>
      </c>
      <c r="F169" s="28" t="e">
        <f>F170+F172+F173+#REF!</f>
        <v>#REF!</v>
      </c>
      <c r="G169" s="28" t="e">
        <f>G170+G172+G173+#REF!</f>
        <v>#REF!</v>
      </c>
      <c r="H169" s="28" t="e">
        <f>H170+H172+H173+#REF!</f>
        <v>#REF!</v>
      </c>
      <c r="I169" s="28" t="e">
        <f>I170+I172+I173+#REF!</f>
        <v>#REF!</v>
      </c>
      <c r="J169" s="28">
        <v>48040.56</v>
      </c>
      <c r="K169" s="141">
        <v>13651.14</v>
      </c>
      <c r="L169" s="140">
        <f t="shared" si="91"/>
        <v>28.415863595262003</v>
      </c>
    </row>
    <row r="170" spans="1:12" ht="58.5" customHeight="1">
      <c r="A170" s="22" t="s">
        <v>158</v>
      </c>
      <c r="B170" s="35" t="s">
        <v>236</v>
      </c>
      <c r="C170" s="34" t="s">
        <v>7</v>
      </c>
      <c r="D170" s="83">
        <f>D171+D172</f>
        <v>2230.73</v>
      </c>
      <c r="E170" s="28">
        <f>E171</f>
        <v>3688.35</v>
      </c>
      <c r="F170" s="28">
        <f>F171</f>
        <v>4665.37</v>
      </c>
      <c r="G170" s="3"/>
      <c r="J170" s="83">
        <f t="shared" ref="J170:K170" si="92">J171+J172</f>
        <v>2230.73</v>
      </c>
      <c r="K170" s="83">
        <f t="shared" si="92"/>
        <v>662.51</v>
      </c>
      <c r="L170" s="140">
        <f t="shared" si="91"/>
        <v>29.699246435023515</v>
      </c>
    </row>
    <row r="171" spans="1:12" ht="40.5" customHeight="1">
      <c r="A171" s="22" t="s">
        <v>9</v>
      </c>
      <c r="B171" s="35" t="s">
        <v>236</v>
      </c>
      <c r="C171" s="33">
        <v>200</v>
      </c>
      <c r="D171" s="84">
        <v>32.97</v>
      </c>
      <c r="E171" s="29">
        <v>3688.35</v>
      </c>
      <c r="F171" s="29">
        <v>4665.37</v>
      </c>
      <c r="G171" s="29">
        <v>3688.35</v>
      </c>
      <c r="H171" s="29">
        <v>4665.37</v>
      </c>
      <c r="J171" s="141">
        <v>32.97</v>
      </c>
      <c r="K171" s="141">
        <v>7.92</v>
      </c>
      <c r="L171" s="140">
        <f t="shared" si="91"/>
        <v>24.021838034576888</v>
      </c>
    </row>
    <row r="172" spans="1:12" ht="21.75" customHeight="1">
      <c r="A172" s="22" t="s">
        <v>10</v>
      </c>
      <c r="B172" s="35" t="s">
        <v>236</v>
      </c>
      <c r="C172" s="34">
        <v>300</v>
      </c>
      <c r="D172" s="84">
        <v>2197.7600000000002</v>
      </c>
      <c r="E172" s="29" t="e">
        <f>#REF!+#REF!+#REF!</f>
        <v>#REF!</v>
      </c>
      <c r="F172" s="29" t="e">
        <f>#REF!+#REF!+#REF!</f>
        <v>#REF!</v>
      </c>
      <c r="G172" s="29"/>
      <c r="H172" s="29"/>
      <c r="J172" s="141">
        <v>2197.7600000000002</v>
      </c>
      <c r="K172" s="141">
        <v>654.59</v>
      </c>
      <c r="L172" s="140">
        <f t="shared" si="91"/>
        <v>29.784416860803724</v>
      </c>
    </row>
    <row r="173" spans="1:12" ht="22.5" customHeight="1">
      <c r="A173" s="19" t="s">
        <v>19</v>
      </c>
      <c r="B173" s="35" t="s">
        <v>237</v>
      </c>
      <c r="C173" s="34" t="s">
        <v>7</v>
      </c>
      <c r="D173" s="83">
        <f>D174</f>
        <v>0</v>
      </c>
      <c r="E173" s="13">
        <f>E174</f>
        <v>203</v>
      </c>
      <c r="F173" s="13">
        <f>F174</f>
        <v>203</v>
      </c>
      <c r="G173" s="3"/>
      <c r="J173" s="83">
        <f t="shared" ref="J173:K173" si="93">J174</f>
        <v>104.58</v>
      </c>
      <c r="K173" s="83">
        <f t="shared" si="93"/>
        <v>92.7</v>
      </c>
      <c r="L173" s="140">
        <f>K173/J173*100</f>
        <v>88.640275387263344</v>
      </c>
    </row>
    <row r="174" spans="1:12" ht="19.149999999999999" customHeight="1">
      <c r="A174" s="22" t="s">
        <v>10</v>
      </c>
      <c r="B174" s="35" t="s">
        <v>237</v>
      </c>
      <c r="C174" s="34">
        <v>300</v>
      </c>
      <c r="D174" s="83">
        <v>0</v>
      </c>
      <c r="E174" s="13">
        <v>203</v>
      </c>
      <c r="F174" s="13">
        <v>203</v>
      </c>
      <c r="G174" s="3"/>
      <c r="J174" s="141">
        <v>104.58</v>
      </c>
      <c r="K174" s="139">
        <v>92.7</v>
      </c>
      <c r="L174" s="140">
        <f>K174/J174*100</f>
        <v>88.640275387263344</v>
      </c>
    </row>
    <row r="175" spans="1:12" ht="59.25" customHeight="1">
      <c r="A175" s="22" t="s">
        <v>162</v>
      </c>
      <c r="B175" s="35" t="s">
        <v>242</v>
      </c>
      <c r="C175" s="34" t="s">
        <v>7</v>
      </c>
      <c r="D175" s="83">
        <f>D176+D177</f>
        <v>172.61999999999998</v>
      </c>
      <c r="E175" s="13"/>
      <c r="F175" s="13"/>
      <c r="G175" s="3"/>
      <c r="J175" s="83">
        <f t="shared" ref="J175:K175" si="94">J176+J177</f>
        <v>169.23999999999998</v>
      </c>
      <c r="K175" s="83">
        <f t="shared" si="94"/>
        <v>95.34</v>
      </c>
      <c r="L175" s="140">
        <f t="shared" ref="L175:L199" si="95">K175/J175*100</f>
        <v>56.334199952729861</v>
      </c>
    </row>
    <row r="176" spans="1:12" ht="36" customHeight="1">
      <c r="A176" s="22" t="s">
        <v>9</v>
      </c>
      <c r="B176" s="35" t="s">
        <v>242</v>
      </c>
      <c r="C176" s="34">
        <v>200</v>
      </c>
      <c r="D176" s="83">
        <v>5.73</v>
      </c>
      <c r="E176" s="13"/>
      <c r="F176" s="13"/>
      <c r="G176" s="3"/>
      <c r="J176" s="141">
        <v>5.73</v>
      </c>
      <c r="K176" s="141">
        <v>1.36</v>
      </c>
      <c r="L176" s="140">
        <f t="shared" si="95"/>
        <v>23.734729493891798</v>
      </c>
    </row>
    <row r="177" spans="1:12" ht="24.75" customHeight="1">
      <c r="A177" s="22" t="s">
        <v>10</v>
      </c>
      <c r="B177" s="35" t="s">
        <v>242</v>
      </c>
      <c r="C177" s="34">
        <v>300</v>
      </c>
      <c r="D177" s="83">
        <v>166.89</v>
      </c>
      <c r="E177" s="13"/>
      <c r="F177" s="13"/>
      <c r="G177" s="3"/>
      <c r="J177" s="141">
        <v>163.51</v>
      </c>
      <c r="K177" s="141">
        <v>93.98</v>
      </c>
      <c r="L177" s="140">
        <f t="shared" si="95"/>
        <v>57.476606935355647</v>
      </c>
    </row>
    <row r="178" spans="1:12" ht="40.5" customHeight="1">
      <c r="A178" s="31" t="s">
        <v>159</v>
      </c>
      <c r="B178" s="35" t="s">
        <v>238</v>
      </c>
      <c r="C178" s="34" t="s">
        <v>7</v>
      </c>
      <c r="D178" s="83">
        <f>D179+D180</f>
        <v>50422.630000000005</v>
      </c>
      <c r="E178" s="13">
        <f>E179</f>
        <v>781.55</v>
      </c>
      <c r="F178" s="13">
        <f>F179</f>
        <v>781.55</v>
      </c>
      <c r="G178" s="3"/>
      <c r="J178" s="83">
        <f t="shared" ref="J178:K178" si="96">J179+J180</f>
        <v>50422.630000000005</v>
      </c>
      <c r="K178" s="83">
        <f t="shared" si="96"/>
        <v>14299.14</v>
      </c>
      <c r="L178" s="140">
        <f t="shared" si="95"/>
        <v>28.35857629798366</v>
      </c>
    </row>
    <row r="179" spans="1:12" ht="36.75" customHeight="1">
      <c r="A179" s="22" t="s">
        <v>9</v>
      </c>
      <c r="B179" s="35" t="s">
        <v>238</v>
      </c>
      <c r="C179" s="34">
        <v>200</v>
      </c>
      <c r="D179" s="83">
        <v>745.16</v>
      </c>
      <c r="E179" s="13">
        <v>781.55</v>
      </c>
      <c r="F179" s="13">
        <v>781.55</v>
      </c>
      <c r="G179" s="3"/>
      <c r="J179" s="141">
        <v>745.16</v>
      </c>
      <c r="K179" s="141">
        <v>169.17</v>
      </c>
      <c r="L179" s="140">
        <f t="shared" si="95"/>
        <v>22.702506844167694</v>
      </c>
    </row>
    <row r="180" spans="1:12" ht="26.25" customHeight="1">
      <c r="A180" s="22" t="s">
        <v>10</v>
      </c>
      <c r="B180" s="35" t="s">
        <v>238</v>
      </c>
      <c r="C180" s="34">
        <v>300</v>
      </c>
      <c r="D180" s="83">
        <v>49677.47</v>
      </c>
      <c r="E180" s="28">
        <f>E181+E182</f>
        <v>3290.32</v>
      </c>
      <c r="F180" s="28">
        <f>F181+F182</f>
        <v>5091.05</v>
      </c>
      <c r="G180" s="3"/>
      <c r="J180" s="141">
        <v>49677.47</v>
      </c>
      <c r="K180" s="141">
        <v>14129.97</v>
      </c>
      <c r="L180" s="140">
        <f t="shared" si="95"/>
        <v>28.443417106386455</v>
      </c>
    </row>
    <row r="181" spans="1:12" ht="58.5" customHeight="1">
      <c r="A181" s="22" t="s">
        <v>160</v>
      </c>
      <c r="B181" s="35" t="s">
        <v>239</v>
      </c>
      <c r="C181" s="34" t="s">
        <v>7</v>
      </c>
      <c r="D181" s="87">
        <f>D182+D183</f>
        <v>76.66</v>
      </c>
      <c r="E181" s="13">
        <v>2700.8</v>
      </c>
      <c r="F181" s="13">
        <v>2700.8</v>
      </c>
      <c r="G181" s="3"/>
      <c r="J181" s="87">
        <f t="shared" ref="J181:K181" si="97">J182+J183</f>
        <v>76.66</v>
      </c>
      <c r="K181" s="87">
        <f t="shared" si="97"/>
        <v>17.48</v>
      </c>
      <c r="L181" s="140">
        <f t="shared" si="95"/>
        <v>22.801982781111402</v>
      </c>
    </row>
    <row r="182" spans="1:12" ht="37.5" customHeight="1">
      <c r="A182" s="22" t="s">
        <v>9</v>
      </c>
      <c r="B182" s="35" t="s">
        <v>239</v>
      </c>
      <c r="C182" s="34">
        <v>200</v>
      </c>
      <c r="D182" s="88">
        <v>1.1299999999999999</v>
      </c>
      <c r="E182" s="13">
        <v>589.52</v>
      </c>
      <c r="F182" s="13">
        <v>2390.25</v>
      </c>
      <c r="G182" s="3"/>
      <c r="J182" s="141">
        <v>1.1299999999999999</v>
      </c>
      <c r="K182" s="141">
        <v>0.09</v>
      </c>
      <c r="L182" s="140">
        <f t="shared" si="95"/>
        <v>7.9646017699115044</v>
      </c>
    </row>
    <row r="183" spans="1:12" ht="20.25" customHeight="1">
      <c r="A183" s="22" t="s">
        <v>10</v>
      </c>
      <c r="B183" s="35" t="s">
        <v>239</v>
      </c>
      <c r="C183" s="34">
        <v>300</v>
      </c>
      <c r="D183" s="83">
        <v>75.53</v>
      </c>
      <c r="E183" s="13">
        <f>E184</f>
        <v>755.7</v>
      </c>
      <c r="F183" s="13">
        <f>F184</f>
        <v>906</v>
      </c>
      <c r="G183" s="3"/>
      <c r="J183" s="141">
        <v>75.53</v>
      </c>
      <c r="K183" s="141">
        <v>17.39</v>
      </c>
      <c r="L183" s="140">
        <f t="shared" si="95"/>
        <v>23.02396398781941</v>
      </c>
    </row>
    <row r="184" spans="1:12" ht="44.25" customHeight="1">
      <c r="A184" s="22" t="s">
        <v>161</v>
      </c>
      <c r="B184" s="35" t="s">
        <v>240</v>
      </c>
      <c r="C184" s="34" t="s">
        <v>7</v>
      </c>
      <c r="D184" s="83">
        <f>D185+D186</f>
        <v>191.64000000000001</v>
      </c>
      <c r="E184" s="13">
        <v>755.7</v>
      </c>
      <c r="F184" s="13">
        <v>906</v>
      </c>
      <c r="G184" s="3"/>
      <c r="J184" s="83">
        <f t="shared" ref="J184:K184" si="98">J185+J186</f>
        <v>191.64000000000001</v>
      </c>
      <c r="K184" s="83">
        <f t="shared" si="98"/>
        <v>49.06</v>
      </c>
      <c r="L184" s="140">
        <f t="shared" si="95"/>
        <v>25.600083489876852</v>
      </c>
    </row>
    <row r="185" spans="1:12" ht="40.5" customHeight="1">
      <c r="A185" s="22" t="s">
        <v>9</v>
      </c>
      <c r="B185" s="35" t="s">
        <v>240</v>
      </c>
      <c r="C185" s="34">
        <v>200</v>
      </c>
      <c r="D185" s="83">
        <v>2.83</v>
      </c>
      <c r="E185" s="28" t="e">
        <f>E186+#REF!</f>
        <v>#REF!</v>
      </c>
      <c r="F185" s="28" t="e">
        <f>F186+#REF!</f>
        <v>#REF!</v>
      </c>
      <c r="G185" s="3"/>
      <c r="J185" s="141">
        <v>2.83</v>
      </c>
      <c r="K185" s="141">
        <v>0.61</v>
      </c>
      <c r="L185" s="140">
        <f t="shared" si="95"/>
        <v>21.554770318021198</v>
      </c>
    </row>
    <row r="186" spans="1:12" ht="21" customHeight="1">
      <c r="A186" s="22" t="s">
        <v>10</v>
      </c>
      <c r="B186" s="35" t="s">
        <v>240</v>
      </c>
      <c r="C186" s="34">
        <v>300</v>
      </c>
      <c r="D186" s="83">
        <v>188.81</v>
      </c>
      <c r="E186" s="28" t="e">
        <f>#REF!+#REF!+#REF!</f>
        <v>#REF!</v>
      </c>
      <c r="F186" s="28" t="e">
        <f>#REF!+#REF!+#REF!</f>
        <v>#REF!</v>
      </c>
      <c r="G186" s="3"/>
      <c r="J186" s="141">
        <v>188.81</v>
      </c>
      <c r="K186" s="141">
        <v>48.45</v>
      </c>
      <c r="L186" s="140">
        <f t="shared" si="95"/>
        <v>25.660717123033738</v>
      </c>
    </row>
    <row r="187" spans="1:12" ht="46.5" customHeight="1">
      <c r="A187" s="22" t="s">
        <v>18</v>
      </c>
      <c r="B187" s="120" t="s">
        <v>409</v>
      </c>
      <c r="C187" s="119" t="s">
        <v>7</v>
      </c>
      <c r="D187" s="83">
        <f>D188+D189</f>
        <v>42261.200000000004</v>
      </c>
      <c r="E187" s="28"/>
      <c r="F187" s="28"/>
      <c r="G187" s="3"/>
      <c r="J187" s="83">
        <f t="shared" ref="J187:K187" si="99">J188+J189</f>
        <v>42261.200000000004</v>
      </c>
      <c r="K187" s="83">
        <f t="shared" si="99"/>
        <v>6689.49</v>
      </c>
      <c r="L187" s="140">
        <f t="shared" si="95"/>
        <v>15.828916358267156</v>
      </c>
    </row>
    <row r="188" spans="1:12" ht="42" customHeight="1">
      <c r="A188" s="22" t="s">
        <v>9</v>
      </c>
      <c r="B188" s="120" t="s">
        <v>409</v>
      </c>
      <c r="C188" s="119">
        <v>200</v>
      </c>
      <c r="D188" s="83">
        <v>624.54999999999995</v>
      </c>
      <c r="E188" s="28"/>
      <c r="F188" s="28"/>
      <c r="G188" s="3"/>
      <c r="J188" s="141">
        <v>624.54999999999995</v>
      </c>
      <c r="K188" s="141">
        <v>85.32</v>
      </c>
      <c r="L188" s="140">
        <f t="shared" si="95"/>
        <v>13.661035945881034</v>
      </c>
    </row>
    <row r="189" spans="1:12" ht="21" customHeight="1">
      <c r="A189" s="22" t="s">
        <v>10</v>
      </c>
      <c r="B189" s="120" t="s">
        <v>409</v>
      </c>
      <c r="C189" s="119">
        <v>300</v>
      </c>
      <c r="D189" s="83">
        <v>41636.65</v>
      </c>
      <c r="E189" s="28"/>
      <c r="F189" s="28"/>
      <c r="G189" s="3"/>
      <c r="J189" s="141">
        <v>41636.65</v>
      </c>
      <c r="K189" s="141">
        <v>6604.17</v>
      </c>
      <c r="L189" s="140">
        <f t="shared" si="95"/>
        <v>15.861434577469607</v>
      </c>
    </row>
    <row r="190" spans="1:12" ht="56.25" customHeight="1">
      <c r="A190" s="22" t="s">
        <v>231</v>
      </c>
      <c r="B190" s="35" t="s">
        <v>241</v>
      </c>
      <c r="C190" s="34" t="s">
        <v>7</v>
      </c>
      <c r="D190" s="83">
        <f>D191+D192</f>
        <v>215.1</v>
      </c>
      <c r="E190" s="28"/>
      <c r="F190" s="28"/>
      <c r="G190" s="3"/>
      <c r="J190" s="83">
        <f t="shared" ref="J190:K190" si="100">J191+J192</f>
        <v>204.3</v>
      </c>
      <c r="K190" s="83">
        <f t="shared" si="100"/>
        <v>42.33</v>
      </c>
      <c r="L190" s="140">
        <f t="shared" si="95"/>
        <v>20.719530102790014</v>
      </c>
    </row>
    <row r="191" spans="1:12" ht="39" customHeight="1">
      <c r="A191" s="22" t="s">
        <v>9</v>
      </c>
      <c r="B191" s="35" t="s">
        <v>241</v>
      </c>
      <c r="C191" s="34">
        <v>200</v>
      </c>
      <c r="D191" s="83">
        <v>0</v>
      </c>
      <c r="E191" s="28"/>
      <c r="F191" s="28"/>
      <c r="G191" s="3"/>
      <c r="J191" s="83">
        <v>0</v>
      </c>
      <c r="K191" s="83">
        <v>0</v>
      </c>
      <c r="L191" s="140">
        <v>0</v>
      </c>
    </row>
    <row r="192" spans="1:12" ht="21" customHeight="1">
      <c r="A192" s="22" t="s">
        <v>10</v>
      </c>
      <c r="B192" s="35" t="s">
        <v>241</v>
      </c>
      <c r="C192" s="34">
        <v>300</v>
      </c>
      <c r="D192" s="83">
        <v>215.1</v>
      </c>
      <c r="E192" s="28"/>
      <c r="F192" s="28"/>
      <c r="G192" s="3"/>
      <c r="J192" s="139">
        <v>204.3</v>
      </c>
      <c r="K192" s="141">
        <v>42.33</v>
      </c>
      <c r="L192" s="140">
        <f t="shared" si="95"/>
        <v>20.719530102790014</v>
      </c>
    </row>
    <row r="193" spans="1:12" ht="57.75" customHeight="1">
      <c r="A193" s="44" t="s">
        <v>243</v>
      </c>
      <c r="B193" s="45" t="s">
        <v>72</v>
      </c>
      <c r="C193" s="46"/>
      <c r="D193" s="82">
        <f>D194+D197+D200+D204+D207+D210+D213+D216</f>
        <v>164663.06</v>
      </c>
      <c r="E193" s="28"/>
      <c r="F193" s="28"/>
      <c r="G193" s="3"/>
      <c r="J193" s="82">
        <f t="shared" ref="J193:K193" si="101">J194+J197+J200+J204+J207+J210+J213+J216</f>
        <v>164663.06</v>
      </c>
      <c r="K193" s="82">
        <f t="shared" si="101"/>
        <v>38896.599999999991</v>
      </c>
      <c r="L193" s="142">
        <f t="shared" si="95"/>
        <v>23.621934391356504</v>
      </c>
    </row>
    <row r="194" spans="1:12" ht="58.5" customHeight="1">
      <c r="A194" s="22" t="s">
        <v>173</v>
      </c>
      <c r="B194" s="120" t="s">
        <v>410</v>
      </c>
      <c r="C194" s="34" t="s">
        <v>7</v>
      </c>
      <c r="D194" s="83">
        <f>D196+D195</f>
        <v>45230.02</v>
      </c>
      <c r="E194" s="28"/>
      <c r="F194" s="28"/>
      <c r="G194" s="3"/>
      <c r="J194" s="83">
        <f t="shared" ref="J194:K194" si="102">J196+J195</f>
        <v>45230.02</v>
      </c>
      <c r="K194" s="83">
        <f t="shared" si="102"/>
        <v>12100</v>
      </c>
      <c r="L194" s="140">
        <f t="shared" si="95"/>
        <v>26.752143819525177</v>
      </c>
    </row>
    <row r="195" spans="1:12" ht="42" customHeight="1">
      <c r="A195" s="22" t="s">
        <v>9</v>
      </c>
      <c r="B195" s="120" t="s">
        <v>410</v>
      </c>
      <c r="C195" s="119">
        <v>200</v>
      </c>
      <c r="D195" s="83">
        <v>668.42</v>
      </c>
      <c r="E195" s="28"/>
      <c r="F195" s="28"/>
      <c r="G195" s="3"/>
      <c r="J195" s="141"/>
      <c r="K195" s="141"/>
      <c r="L195" s="140">
        <v>0</v>
      </c>
    </row>
    <row r="196" spans="1:12" ht="21" customHeight="1">
      <c r="A196" s="22" t="s">
        <v>10</v>
      </c>
      <c r="B196" s="120" t="s">
        <v>410</v>
      </c>
      <c r="C196" s="34">
        <v>300</v>
      </c>
      <c r="D196" s="83">
        <v>44561.599999999999</v>
      </c>
      <c r="E196" s="28"/>
      <c r="F196" s="28"/>
      <c r="G196" s="3"/>
      <c r="J196" s="141">
        <v>45230.02</v>
      </c>
      <c r="K196" s="139">
        <v>12100</v>
      </c>
      <c r="L196" s="140">
        <f t="shared" si="95"/>
        <v>26.752143819525177</v>
      </c>
    </row>
    <row r="197" spans="1:12" ht="58.5" customHeight="1">
      <c r="A197" s="22" t="s">
        <v>411</v>
      </c>
      <c r="B197" s="120" t="s">
        <v>412</v>
      </c>
      <c r="C197" s="119" t="s">
        <v>7</v>
      </c>
      <c r="D197" s="83">
        <f>D199+D198</f>
        <v>442.09999999999997</v>
      </c>
      <c r="E197" s="28"/>
      <c r="F197" s="28"/>
      <c r="G197" s="3"/>
      <c r="J197" s="83">
        <f t="shared" ref="J197:K197" si="103">J199+J198</f>
        <v>442.09999999999997</v>
      </c>
      <c r="K197" s="83">
        <f t="shared" si="103"/>
        <v>0</v>
      </c>
      <c r="L197" s="140">
        <f t="shared" si="95"/>
        <v>0</v>
      </c>
    </row>
    <row r="198" spans="1:12" ht="40.5" customHeight="1">
      <c r="A198" s="22" t="s">
        <v>9</v>
      </c>
      <c r="B198" s="120" t="s">
        <v>412</v>
      </c>
      <c r="C198" s="119">
        <v>200</v>
      </c>
      <c r="D198" s="83">
        <v>6.53</v>
      </c>
      <c r="E198" s="28"/>
      <c r="F198" s="28"/>
      <c r="G198" s="3"/>
      <c r="J198" s="141">
        <v>6.53</v>
      </c>
      <c r="K198" s="139">
        <v>0</v>
      </c>
      <c r="L198" s="140">
        <f t="shared" si="95"/>
        <v>0</v>
      </c>
    </row>
    <row r="199" spans="1:12" ht="21" customHeight="1">
      <c r="A199" s="22" t="s">
        <v>10</v>
      </c>
      <c r="B199" s="120" t="s">
        <v>412</v>
      </c>
      <c r="C199" s="119">
        <v>300</v>
      </c>
      <c r="D199" s="83">
        <v>435.57</v>
      </c>
      <c r="E199" s="28"/>
      <c r="F199" s="28"/>
      <c r="G199" s="3"/>
      <c r="J199" s="141">
        <v>435.57</v>
      </c>
      <c r="K199" s="139">
        <v>0</v>
      </c>
      <c r="L199" s="140">
        <f t="shared" si="95"/>
        <v>0</v>
      </c>
    </row>
    <row r="200" spans="1:12" ht="136.5" customHeight="1">
      <c r="A200" s="19" t="s">
        <v>193</v>
      </c>
      <c r="B200" s="35" t="s">
        <v>244</v>
      </c>
      <c r="C200" s="34" t="s">
        <v>7</v>
      </c>
      <c r="D200" s="83">
        <f>D203+D202+D201</f>
        <v>54239.4</v>
      </c>
      <c r="E200" s="28"/>
      <c r="F200" s="28"/>
      <c r="G200" s="3"/>
      <c r="J200" s="83">
        <f t="shared" ref="J200:K200" si="104">J203+J202+J201</f>
        <v>54239.4</v>
      </c>
      <c r="K200" s="83">
        <f t="shared" si="104"/>
        <v>11711.140000000001</v>
      </c>
      <c r="L200" s="140">
        <f t="shared" ref="L200:L212" si="105">K200/J200*100</f>
        <v>21.591573653100884</v>
      </c>
    </row>
    <row r="201" spans="1:12" ht="78.75" customHeight="1">
      <c r="A201" s="5" t="s">
        <v>17</v>
      </c>
      <c r="B201" s="101" t="s">
        <v>244</v>
      </c>
      <c r="C201" s="100">
        <v>100</v>
      </c>
      <c r="D201" s="83">
        <v>0</v>
      </c>
      <c r="E201" s="28"/>
      <c r="F201" s="28"/>
      <c r="G201" s="3"/>
      <c r="J201" s="141"/>
      <c r="K201" s="141"/>
      <c r="L201" s="140"/>
    </row>
    <row r="202" spans="1:12" ht="39.75" customHeight="1">
      <c r="A202" s="22" t="s">
        <v>9</v>
      </c>
      <c r="B202" s="35" t="s">
        <v>244</v>
      </c>
      <c r="C202" s="34">
        <v>200</v>
      </c>
      <c r="D202" s="83">
        <v>801.57</v>
      </c>
      <c r="E202" s="28"/>
      <c r="F202" s="28"/>
      <c r="G202" s="3"/>
      <c r="J202" s="141">
        <v>801.57</v>
      </c>
      <c r="K202" s="141">
        <v>92.79</v>
      </c>
      <c r="L202" s="140">
        <f t="shared" si="105"/>
        <v>11.576032037127138</v>
      </c>
    </row>
    <row r="203" spans="1:12" ht="21" customHeight="1">
      <c r="A203" s="22" t="s">
        <v>10</v>
      </c>
      <c r="B203" s="35" t="s">
        <v>244</v>
      </c>
      <c r="C203" s="34">
        <v>300</v>
      </c>
      <c r="D203" s="83">
        <v>53437.83</v>
      </c>
      <c r="E203" s="28"/>
      <c r="F203" s="28"/>
      <c r="G203" s="3"/>
      <c r="J203" s="141">
        <v>53437.83</v>
      </c>
      <c r="K203" s="141">
        <v>11618.35</v>
      </c>
      <c r="L203" s="140">
        <f t="shared" si="105"/>
        <v>21.741807255272157</v>
      </c>
    </row>
    <row r="204" spans="1:12" ht="38.25" customHeight="1">
      <c r="A204" s="22" t="s">
        <v>181</v>
      </c>
      <c r="B204" s="35" t="s">
        <v>245</v>
      </c>
      <c r="C204" s="34" t="s">
        <v>7</v>
      </c>
      <c r="D204" s="83">
        <f>D205+D206</f>
        <v>37.730000000000004</v>
      </c>
      <c r="E204" s="28"/>
      <c r="F204" s="28"/>
      <c r="G204" s="3"/>
      <c r="J204" s="83">
        <f t="shared" ref="J204:K204" si="106">J205+J206</f>
        <v>37.730000000000004</v>
      </c>
      <c r="K204" s="83">
        <f t="shared" si="106"/>
        <v>0</v>
      </c>
      <c r="L204" s="140">
        <f t="shared" si="105"/>
        <v>0</v>
      </c>
    </row>
    <row r="205" spans="1:12" ht="42" customHeight="1">
      <c r="A205" s="22" t="s">
        <v>9</v>
      </c>
      <c r="B205" s="35" t="s">
        <v>245</v>
      </c>
      <c r="C205" s="34">
        <v>200</v>
      </c>
      <c r="D205" s="83">
        <v>0.56000000000000005</v>
      </c>
      <c r="E205" s="28"/>
      <c r="F205" s="28"/>
      <c r="G205" s="3"/>
      <c r="J205" s="141">
        <v>0.56000000000000005</v>
      </c>
      <c r="K205" s="139">
        <v>0</v>
      </c>
      <c r="L205" s="140">
        <f t="shared" si="105"/>
        <v>0</v>
      </c>
    </row>
    <row r="206" spans="1:12" ht="21" customHeight="1">
      <c r="A206" s="22" t="s">
        <v>10</v>
      </c>
      <c r="B206" s="35" t="s">
        <v>245</v>
      </c>
      <c r="C206" s="34">
        <v>300</v>
      </c>
      <c r="D206" s="83">
        <v>37.17</v>
      </c>
      <c r="E206" s="28"/>
      <c r="F206" s="28"/>
      <c r="G206" s="3"/>
      <c r="J206" s="141">
        <v>37.17</v>
      </c>
      <c r="K206" s="139">
        <v>0</v>
      </c>
      <c r="L206" s="140">
        <f t="shared" si="105"/>
        <v>0</v>
      </c>
    </row>
    <row r="207" spans="1:12" ht="21" customHeight="1">
      <c r="A207" s="60" t="s">
        <v>180</v>
      </c>
      <c r="B207" s="35" t="s">
        <v>246</v>
      </c>
      <c r="C207" s="34" t="s">
        <v>7</v>
      </c>
      <c r="D207" s="83">
        <f>D208+D209</f>
        <v>36409.07</v>
      </c>
      <c r="E207" s="28"/>
      <c r="F207" s="28"/>
      <c r="G207" s="3"/>
      <c r="J207" s="83">
        <f t="shared" ref="J207:K207" si="107">J208+J209</f>
        <v>36409.07</v>
      </c>
      <c r="K207" s="83">
        <f t="shared" si="107"/>
        <v>10199.269999999999</v>
      </c>
      <c r="L207" s="140">
        <f t="shared" si="105"/>
        <v>28.01299236701184</v>
      </c>
    </row>
    <row r="208" spans="1:12" ht="38.25" customHeight="1">
      <c r="A208" s="22" t="s">
        <v>9</v>
      </c>
      <c r="B208" s="35" t="s">
        <v>246</v>
      </c>
      <c r="C208" s="34">
        <v>200</v>
      </c>
      <c r="D208" s="83">
        <v>5.07</v>
      </c>
      <c r="E208" s="28"/>
      <c r="F208" s="28"/>
      <c r="G208" s="3"/>
      <c r="J208" s="141">
        <v>5.07</v>
      </c>
      <c r="K208" s="141">
        <v>0.46</v>
      </c>
      <c r="L208" s="140">
        <f t="shared" si="105"/>
        <v>9.0729783037475347</v>
      </c>
    </row>
    <row r="209" spans="1:12" ht="21" customHeight="1">
      <c r="A209" s="22" t="s">
        <v>10</v>
      </c>
      <c r="B209" s="35" t="s">
        <v>246</v>
      </c>
      <c r="C209" s="34">
        <v>300</v>
      </c>
      <c r="D209" s="83">
        <v>36404</v>
      </c>
      <c r="E209" s="28"/>
      <c r="F209" s="28"/>
      <c r="G209" s="3"/>
      <c r="J209" s="139">
        <v>36404</v>
      </c>
      <c r="K209" s="141">
        <v>10198.81</v>
      </c>
      <c r="L209" s="140">
        <f t="shared" si="105"/>
        <v>28.015630150532907</v>
      </c>
    </row>
    <row r="210" spans="1:12" ht="55.5" customHeight="1">
      <c r="A210" s="22" t="s">
        <v>413</v>
      </c>
      <c r="B210" s="120" t="s">
        <v>414</v>
      </c>
      <c r="C210" s="119" t="s">
        <v>7</v>
      </c>
      <c r="D210" s="83">
        <f>D211+D212</f>
        <v>6052</v>
      </c>
      <c r="E210" s="28"/>
      <c r="F210" s="28"/>
      <c r="G210" s="3"/>
      <c r="J210" s="83">
        <f t="shared" ref="J210:K210" si="108">J211+J212</f>
        <v>6052</v>
      </c>
      <c r="K210" s="83">
        <f t="shared" si="108"/>
        <v>43.88</v>
      </c>
      <c r="L210" s="140">
        <f t="shared" si="105"/>
        <v>0.72504957038995377</v>
      </c>
    </row>
    <row r="211" spans="1:12" ht="39.75" customHeight="1">
      <c r="A211" s="22" t="s">
        <v>9</v>
      </c>
      <c r="B211" s="120" t="s">
        <v>414</v>
      </c>
      <c r="C211" s="119">
        <v>200</v>
      </c>
      <c r="D211" s="83">
        <v>89.4</v>
      </c>
      <c r="E211" s="28"/>
      <c r="F211" s="28"/>
      <c r="G211" s="3"/>
      <c r="J211" s="139">
        <v>89.4</v>
      </c>
      <c r="K211" s="141">
        <v>0.43</v>
      </c>
      <c r="L211" s="140">
        <f t="shared" si="105"/>
        <v>0.48098434004474272</v>
      </c>
    </row>
    <row r="212" spans="1:12" ht="21" customHeight="1">
      <c r="A212" s="22" t="s">
        <v>10</v>
      </c>
      <c r="B212" s="120" t="s">
        <v>414</v>
      </c>
      <c r="C212" s="119">
        <v>300</v>
      </c>
      <c r="D212" s="83">
        <v>5962.6</v>
      </c>
      <c r="E212" s="28"/>
      <c r="F212" s="28"/>
      <c r="G212" s="3"/>
      <c r="J212" s="139">
        <v>5962.6</v>
      </c>
      <c r="K212" s="141">
        <v>43.45</v>
      </c>
      <c r="L212" s="140">
        <f t="shared" si="105"/>
        <v>0.72870895247039891</v>
      </c>
    </row>
    <row r="213" spans="1:12" ht="42" customHeight="1">
      <c r="A213" s="19" t="s">
        <v>163</v>
      </c>
      <c r="B213" s="35" t="s">
        <v>247</v>
      </c>
      <c r="C213" s="34" t="s">
        <v>7</v>
      </c>
      <c r="D213" s="83">
        <f>D214+D215</f>
        <v>20424.230000000003</v>
      </c>
      <c r="E213" s="28"/>
      <c r="F213" s="28"/>
      <c r="G213" s="3"/>
      <c r="J213" s="83">
        <f t="shared" ref="J213:K213" si="109">J214+J215</f>
        <v>20424.230000000003</v>
      </c>
      <c r="K213" s="83">
        <f t="shared" si="109"/>
        <v>4842.3099999999995</v>
      </c>
      <c r="L213" s="140">
        <f t="shared" ref="L213:L215" si="110">K213/J213*100</f>
        <v>23.708653888053547</v>
      </c>
    </row>
    <row r="214" spans="1:12" ht="38.25" customHeight="1">
      <c r="A214" s="22" t="s">
        <v>9</v>
      </c>
      <c r="B214" s="35" t="s">
        <v>247</v>
      </c>
      <c r="C214" s="34">
        <v>200</v>
      </c>
      <c r="D214" s="83">
        <v>301.83</v>
      </c>
      <c r="E214" s="28"/>
      <c r="F214" s="28"/>
      <c r="G214" s="3"/>
      <c r="J214" s="141">
        <v>301.83</v>
      </c>
      <c r="K214" s="141">
        <v>60.07</v>
      </c>
      <c r="L214" s="140">
        <f t="shared" si="110"/>
        <v>19.901931550873009</v>
      </c>
    </row>
    <row r="215" spans="1:12" ht="28.5" customHeight="1">
      <c r="A215" s="22" t="s">
        <v>10</v>
      </c>
      <c r="B215" s="35" t="s">
        <v>247</v>
      </c>
      <c r="C215" s="34">
        <v>300</v>
      </c>
      <c r="D215" s="83">
        <v>20122.400000000001</v>
      </c>
      <c r="E215" s="28"/>
      <c r="F215" s="28"/>
      <c r="G215" s="3"/>
      <c r="J215" s="139">
        <v>20122.400000000001</v>
      </c>
      <c r="K215" s="141">
        <v>4782.24</v>
      </c>
      <c r="L215" s="140">
        <f t="shared" si="110"/>
        <v>23.765753588041186</v>
      </c>
    </row>
    <row r="216" spans="1:12" ht="101.25" customHeight="1">
      <c r="A216" s="22" t="s">
        <v>164</v>
      </c>
      <c r="B216" s="35" t="s">
        <v>248</v>
      </c>
      <c r="C216" s="34" t="s">
        <v>7</v>
      </c>
      <c r="D216" s="83">
        <f>D217+D218</f>
        <v>1828.51</v>
      </c>
      <c r="E216" s="28"/>
      <c r="F216" s="28"/>
      <c r="G216" s="3"/>
      <c r="J216" s="83">
        <f t="shared" ref="J216:K216" si="111">J217+J218</f>
        <v>1828.51</v>
      </c>
      <c r="K216" s="83">
        <f t="shared" si="111"/>
        <v>0</v>
      </c>
      <c r="L216" s="140">
        <f t="shared" ref="L216:L228" si="112">K216/J216*100</f>
        <v>0</v>
      </c>
    </row>
    <row r="217" spans="1:12" ht="45" customHeight="1">
      <c r="A217" s="22" t="s">
        <v>9</v>
      </c>
      <c r="B217" s="35" t="s">
        <v>248</v>
      </c>
      <c r="C217" s="34">
        <v>200</v>
      </c>
      <c r="D217" s="83">
        <v>18.100000000000001</v>
      </c>
      <c r="E217" s="28"/>
      <c r="F217" s="28"/>
      <c r="G217" s="3"/>
      <c r="J217" s="139">
        <v>18.100000000000001</v>
      </c>
      <c r="K217" s="139">
        <v>0</v>
      </c>
      <c r="L217" s="140">
        <f t="shared" si="112"/>
        <v>0</v>
      </c>
    </row>
    <row r="218" spans="1:12" ht="27" customHeight="1">
      <c r="A218" s="22" t="s">
        <v>10</v>
      </c>
      <c r="B218" s="35" t="s">
        <v>248</v>
      </c>
      <c r="C218" s="34">
        <v>300</v>
      </c>
      <c r="D218" s="83">
        <v>1810.41</v>
      </c>
      <c r="E218" s="28"/>
      <c r="F218" s="28"/>
      <c r="G218" s="3"/>
      <c r="J218" s="141">
        <v>1810.41</v>
      </c>
      <c r="K218" s="139">
        <v>0</v>
      </c>
      <c r="L218" s="140">
        <f t="shared" si="112"/>
        <v>0</v>
      </c>
    </row>
    <row r="219" spans="1:12" ht="46.5" customHeight="1">
      <c r="A219" s="44" t="s">
        <v>194</v>
      </c>
      <c r="B219" s="45" t="s">
        <v>73</v>
      </c>
      <c r="C219" s="46" t="s">
        <v>7</v>
      </c>
      <c r="D219" s="82">
        <f>D220+D222</f>
        <v>1331.96</v>
      </c>
      <c r="E219" s="28"/>
      <c r="F219" s="28"/>
      <c r="G219" s="3"/>
      <c r="J219" s="82">
        <f t="shared" ref="J219:K219" si="113">J220+J222</f>
        <v>1331.96</v>
      </c>
      <c r="K219" s="82">
        <f t="shared" si="113"/>
        <v>449.99</v>
      </c>
      <c r="L219" s="142">
        <f t="shared" si="112"/>
        <v>33.784047568996066</v>
      </c>
    </row>
    <row r="220" spans="1:12" ht="57" customHeight="1">
      <c r="A220" s="22" t="s">
        <v>20</v>
      </c>
      <c r="B220" s="122" t="s">
        <v>456</v>
      </c>
      <c r="C220" s="46" t="s">
        <v>7</v>
      </c>
      <c r="D220" s="83">
        <f>D221</f>
        <v>150</v>
      </c>
      <c r="E220" s="28"/>
      <c r="F220" s="28"/>
      <c r="G220" s="3"/>
      <c r="J220" s="83">
        <f t="shared" ref="J220:K220" si="114">J221</f>
        <v>150</v>
      </c>
      <c r="K220" s="83">
        <f t="shared" si="114"/>
        <v>0</v>
      </c>
      <c r="L220" s="140">
        <f t="shared" si="112"/>
        <v>0</v>
      </c>
    </row>
    <row r="221" spans="1:12" ht="33" customHeight="1">
      <c r="A221" s="22" t="s">
        <v>10</v>
      </c>
      <c r="B221" s="122" t="s">
        <v>456</v>
      </c>
      <c r="C221" s="121">
        <v>300</v>
      </c>
      <c r="D221" s="83">
        <v>150</v>
      </c>
      <c r="E221" s="28"/>
      <c r="F221" s="28"/>
      <c r="G221" s="3"/>
      <c r="J221" s="139">
        <v>150</v>
      </c>
      <c r="K221" s="139">
        <v>0</v>
      </c>
      <c r="L221" s="140">
        <f t="shared" si="112"/>
        <v>0</v>
      </c>
    </row>
    <row r="222" spans="1:12" ht="40.5" customHeight="1">
      <c r="A222" s="22" t="s">
        <v>20</v>
      </c>
      <c r="B222" s="35" t="s">
        <v>249</v>
      </c>
      <c r="C222" s="34" t="s">
        <v>7</v>
      </c>
      <c r="D222" s="83">
        <f>D223</f>
        <v>1181.96</v>
      </c>
      <c r="E222" s="28"/>
      <c r="F222" s="28"/>
      <c r="G222" s="3"/>
      <c r="J222" s="83">
        <f t="shared" ref="J222:K222" si="115">J223</f>
        <v>1181.96</v>
      </c>
      <c r="K222" s="83">
        <f t="shared" si="115"/>
        <v>449.99</v>
      </c>
      <c r="L222" s="140">
        <f t="shared" si="112"/>
        <v>38.071508342075873</v>
      </c>
    </row>
    <row r="223" spans="1:12" ht="21" customHeight="1">
      <c r="A223" s="22" t="s">
        <v>10</v>
      </c>
      <c r="B223" s="35" t="s">
        <v>249</v>
      </c>
      <c r="C223" s="34">
        <v>300</v>
      </c>
      <c r="D223" s="83">
        <v>1181.96</v>
      </c>
      <c r="E223" s="28"/>
      <c r="F223" s="28"/>
      <c r="G223" s="3"/>
      <c r="J223" s="141">
        <v>1181.96</v>
      </c>
      <c r="K223" s="141">
        <v>449.99</v>
      </c>
      <c r="L223" s="140">
        <f t="shared" si="112"/>
        <v>38.071508342075873</v>
      </c>
    </row>
    <row r="224" spans="1:12" ht="45.75" customHeight="1">
      <c r="A224" s="44" t="s">
        <v>195</v>
      </c>
      <c r="B224" s="45" t="s">
        <v>250</v>
      </c>
      <c r="C224" s="46" t="s">
        <v>7</v>
      </c>
      <c r="D224" s="82">
        <f>D225</f>
        <v>17959.079999999998</v>
      </c>
      <c r="E224" s="28"/>
      <c r="F224" s="28"/>
      <c r="G224" s="3"/>
      <c r="J224" s="82">
        <f t="shared" ref="J224:K224" si="116">J225</f>
        <v>17959.079999999998</v>
      </c>
      <c r="K224" s="82">
        <f t="shared" si="116"/>
        <v>4213.3900000000003</v>
      </c>
      <c r="L224" s="142">
        <f t="shared" si="112"/>
        <v>23.461057025192829</v>
      </c>
    </row>
    <row r="225" spans="1:12" ht="60" customHeight="1">
      <c r="A225" s="22" t="s">
        <v>165</v>
      </c>
      <c r="B225" s="35" t="s">
        <v>251</v>
      </c>
      <c r="C225" s="34" t="s">
        <v>7</v>
      </c>
      <c r="D225" s="83">
        <f>D226+D227+D228</f>
        <v>17959.079999999998</v>
      </c>
      <c r="E225" s="28"/>
      <c r="F225" s="28"/>
      <c r="G225" s="3"/>
      <c r="J225" s="83">
        <f t="shared" ref="J225:K225" si="117">J226+J227+J228</f>
        <v>17959.079999999998</v>
      </c>
      <c r="K225" s="83">
        <f t="shared" si="117"/>
        <v>4213.3900000000003</v>
      </c>
      <c r="L225" s="140">
        <f t="shared" si="112"/>
        <v>23.461057025192829</v>
      </c>
    </row>
    <row r="226" spans="1:12" ht="75" customHeight="1">
      <c r="A226" s="23" t="s">
        <v>17</v>
      </c>
      <c r="B226" s="35" t="s">
        <v>251</v>
      </c>
      <c r="C226" s="34">
        <v>100</v>
      </c>
      <c r="D226" s="83">
        <v>16601.96</v>
      </c>
      <c r="E226" s="28"/>
      <c r="F226" s="28"/>
      <c r="G226" s="3"/>
      <c r="J226" s="141">
        <v>16601.96</v>
      </c>
      <c r="K226" s="141">
        <v>3868.17</v>
      </c>
      <c r="L226" s="140">
        <f t="shared" si="112"/>
        <v>23.299477892971677</v>
      </c>
    </row>
    <row r="227" spans="1:12" ht="36" customHeight="1">
      <c r="A227" s="22" t="s">
        <v>9</v>
      </c>
      <c r="B227" s="35" t="s">
        <v>251</v>
      </c>
      <c r="C227" s="34">
        <v>200</v>
      </c>
      <c r="D227" s="83">
        <v>1345.12</v>
      </c>
      <c r="E227" s="28"/>
      <c r="F227" s="28"/>
      <c r="G227" s="3"/>
      <c r="J227" s="141">
        <v>1345.12</v>
      </c>
      <c r="K227" s="141">
        <v>345.22</v>
      </c>
      <c r="L227" s="140">
        <f t="shared" si="112"/>
        <v>25.664624717497325</v>
      </c>
    </row>
    <row r="228" spans="1:12" ht="22.5" customHeight="1">
      <c r="A228" s="22" t="s">
        <v>11</v>
      </c>
      <c r="B228" s="35" t="s">
        <v>251</v>
      </c>
      <c r="C228" s="34">
        <v>800</v>
      </c>
      <c r="D228" s="83">
        <v>12</v>
      </c>
      <c r="E228" s="28"/>
      <c r="F228" s="28"/>
      <c r="G228" s="3"/>
      <c r="J228" s="139">
        <v>12</v>
      </c>
      <c r="K228" s="139">
        <v>0</v>
      </c>
      <c r="L228" s="140">
        <f t="shared" si="112"/>
        <v>0</v>
      </c>
    </row>
    <row r="229" spans="1:12" ht="24.75" customHeight="1">
      <c r="A229" s="103" t="s">
        <v>396</v>
      </c>
      <c r="B229" s="71" t="s">
        <v>397</v>
      </c>
      <c r="C229" s="46" t="s">
        <v>7</v>
      </c>
      <c r="D229" s="82">
        <f>D230</f>
        <v>0</v>
      </c>
      <c r="E229" s="28"/>
      <c r="F229" s="28"/>
      <c r="G229" s="3"/>
      <c r="J229" s="82">
        <f t="shared" ref="J229:K229" si="118">J230</f>
        <v>30</v>
      </c>
      <c r="K229" s="82">
        <f t="shared" si="118"/>
        <v>0</v>
      </c>
      <c r="L229" s="142">
        <f t="shared" ref="L229:L230" si="119">K229/J229*100</f>
        <v>0</v>
      </c>
    </row>
    <row r="230" spans="1:12" ht="78.75" customHeight="1">
      <c r="A230" s="99" t="s">
        <v>393</v>
      </c>
      <c r="B230" s="77" t="s">
        <v>392</v>
      </c>
      <c r="C230" s="77">
        <v>200</v>
      </c>
      <c r="D230" s="83">
        <v>0</v>
      </c>
      <c r="E230" s="28"/>
      <c r="F230" s="28"/>
      <c r="G230" s="3"/>
      <c r="J230" s="139">
        <v>30</v>
      </c>
      <c r="K230" s="139">
        <v>0</v>
      </c>
      <c r="L230" s="140">
        <f t="shared" si="119"/>
        <v>0</v>
      </c>
    </row>
    <row r="231" spans="1:12" ht="79.5" customHeight="1">
      <c r="A231" s="98" t="s">
        <v>394</v>
      </c>
      <c r="B231" s="77" t="s">
        <v>395</v>
      </c>
      <c r="C231" s="102" t="s">
        <v>7</v>
      </c>
      <c r="D231" s="83"/>
      <c r="E231" s="28"/>
      <c r="F231" s="28"/>
      <c r="G231" s="3"/>
      <c r="J231" s="141"/>
      <c r="K231" s="141"/>
      <c r="L231" s="141"/>
    </row>
    <row r="232" spans="1:12" ht="59.25" customHeight="1">
      <c r="A232" s="98" t="s">
        <v>44</v>
      </c>
      <c r="B232" s="77" t="s">
        <v>395</v>
      </c>
      <c r="C232" s="77">
        <v>600</v>
      </c>
      <c r="D232" s="83">
        <v>0</v>
      </c>
      <c r="E232" s="28"/>
      <c r="F232" s="28"/>
      <c r="G232" s="3"/>
      <c r="J232" s="141"/>
      <c r="K232" s="141"/>
      <c r="L232" s="141"/>
    </row>
    <row r="233" spans="1:12" ht="78.75" customHeight="1">
      <c r="A233" s="49" t="s">
        <v>256</v>
      </c>
      <c r="B233" s="45" t="s">
        <v>74</v>
      </c>
      <c r="C233" s="34" t="s">
        <v>7</v>
      </c>
      <c r="D233" s="91">
        <f>D234+D239+D258+D272+D269+D277</f>
        <v>120543.26999999999</v>
      </c>
      <c r="E233" s="43"/>
      <c r="F233" s="28"/>
      <c r="G233" s="3"/>
      <c r="J233" s="91">
        <f>J234+J239+J258+J272+J269+J277+J255</f>
        <v>116970.27000000002</v>
      </c>
      <c r="K233" s="91">
        <f>K234+K239+K258+K272+K269+K277+K255</f>
        <v>21495.449999999997</v>
      </c>
      <c r="L233" s="142">
        <f t="shared" ref="L233:L235" si="120">K233/J233*100</f>
        <v>18.376849091653796</v>
      </c>
    </row>
    <row r="234" spans="1:12" ht="38.25" customHeight="1">
      <c r="A234" s="49" t="s">
        <v>75</v>
      </c>
      <c r="B234" s="45" t="s">
        <v>76</v>
      </c>
      <c r="C234" s="46" t="s">
        <v>7</v>
      </c>
      <c r="D234" s="91">
        <f>D235+D237</f>
        <v>26956.92</v>
      </c>
      <c r="E234" s="43"/>
      <c r="F234" s="28"/>
      <c r="G234" s="3"/>
      <c r="J234" s="91">
        <f t="shared" ref="J234:K234" si="121">J235+J237</f>
        <v>27133.170000000002</v>
      </c>
      <c r="K234" s="91">
        <f t="shared" si="121"/>
        <v>5512.75</v>
      </c>
      <c r="L234" s="142">
        <f t="shared" si="120"/>
        <v>20.31738274591579</v>
      </c>
    </row>
    <row r="235" spans="1:12" ht="44.25" customHeight="1">
      <c r="A235" s="39" t="s">
        <v>68</v>
      </c>
      <c r="B235" s="35" t="s">
        <v>77</v>
      </c>
      <c r="C235" s="34" t="s">
        <v>7</v>
      </c>
      <c r="D235" s="92">
        <f>D236</f>
        <v>26450.799999999999</v>
      </c>
      <c r="E235" s="43"/>
      <c r="F235" s="28"/>
      <c r="G235" s="3"/>
      <c r="J235" s="92">
        <f t="shared" ref="J235:K235" si="122">J236</f>
        <v>26627.040000000001</v>
      </c>
      <c r="K235" s="92">
        <f t="shared" si="122"/>
        <v>5307.75</v>
      </c>
      <c r="L235" s="140">
        <f t="shared" si="120"/>
        <v>19.933683954356173</v>
      </c>
    </row>
    <row r="236" spans="1:12" ht="39.75" customHeight="1">
      <c r="A236" s="39" t="s">
        <v>26</v>
      </c>
      <c r="B236" s="35" t="s">
        <v>77</v>
      </c>
      <c r="C236" s="34">
        <v>600</v>
      </c>
      <c r="D236" s="92">
        <v>26450.799999999999</v>
      </c>
      <c r="E236" s="43"/>
      <c r="F236" s="28"/>
      <c r="G236" s="3"/>
      <c r="J236" s="141">
        <v>26627.040000000001</v>
      </c>
      <c r="K236" s="141">
        <v>5307.75</v>
      </c>
      <c r="L236" s="140">
        <f>K236/J236*100</f>
        <v>19.933683954356173</v>
      </c>
    </row>
    <row r="237" spans="1:12" ht="95.25" customHeight="1">
      <c r="A237" s="22" t="s">
        <v>27</v>
      </c>
      <c r="B237" s="35" t="s">
        <v>147</v>
      </c>
      <c r="C237" s="34" t="s">
        <v>7</v>
      </c>
      <c r="D237" s="92">
        <f>D238</f>
        <v>506.12</v>
      </c>
      <c r="E237" s="43"/>
      <c r="F237" s="28"/>
      <c r="G237" s="3"/>
      <c r="J237" s="92">
        <f t="shared" ref="J237:K237" si="123">J238</f>
        <v>506.13</v>
      </c>
      <c r="K237" s="92">
        <f t="shared" si="123"/>
        <v>205</v>
      </c>
      <c r="L237" s="140">
        <f t="shared" ref="L237:L238" si="124">K237/J237*100</f>
        <v>40.503427973050407</v>
      </c>
    </row>
    <row r="238" spans="1:12" ht="38.25" customHeight="1">
      <c r="A238" s="39" t="s">
        <v>26</v>
      </c>
      <c r="B238" s="35" t="s">
        <v>147</v>
      </c>
      <c r="C238" s="34">
        <v>600</v>
      </c>
      <c r="D238" s="92">
        <v>506.12</v>
      </c>
      <c r="E238" s="43"/>
      <c r="F238" s="28"/>
      <c r="G238" s="3"/>
      <c r="J238" s="141">
        <v>506.13</v>
      </c>
      <c r="K238" s="139">
        <v>205</v>
      </c>
      <c r="L238" s="140">
        <f t="shared" si="124"/>
        <v>40.503427973050407</v>
      </c>
    </row>
    <row r="239" spans="1:12" ht="42" customHeight="1">
      <c r="A239" s="49" t="s">
        <v>257</v>
      </c>
      <c r="B239" s="45" t="s">
        <v>148</v>
      </c>
      <c r="C239" s="34" t="s">
        <v>7</v>
      </c>
      <c r="D239" s="91">
        <f>D240+D247+D249+D253+D242+D245+D251</f>
        <v>16802.989999999998</v>
      </c>
      <c r="E239" s="43"/>
      <c r="F239" s="28"/>
      <c r="G239" s="3"/>
      <c r="J239" s="91">
        <f>J240+J247+J249+J253+J242+J245+J251</f>
        <v>16980.16</v>
      </c>
      <c r="K239" s="91">
        <f>K240+K247+K249+K253+K242+K245+K251</f>
        <v>3449.76</v>
      </c>
      <c r="L239" s="142">
        <f t="shared" ref="L239:L243" si="125">K239/J239*100</f>
        <v>20.31641633529955</v>
      </c>
    </row>
    <row r="240" spans="1:12" ht="39" customHeight="1">
      <c r="A240" s="39" t="s">
        <v>111</v>
      </c>
      <c r="B240" s="35" t="s">
        <v>149</v>
      </c>
      <c r="C240" s="34" t="s">
        <v>7</v>
      </c>
      <c r="D240" s="92">
        <f>D241</f>
        <v>16070.25</v>
      </c>
      <c r="E240" s="43"/>
      <c r="F240" s="28"/>
      <c r="G240" s="3"/>
      <c r="J240" s="92">
        <f t="shared" ref="J240:K240" si="126">J241</f>
        <v>16070.25</v>
      </c>
      <c r="K240" s="92">
        <f t="shared" si="126"/>
        <v>3199.28</v>
      </c>
      <c r="L240" s="140">
        <f t="shared" si="125"/>
        <v>19.908091037787219</v>
      </c>
    </row>
    <row r="241" spans="1:12" ht="42.75" customHeight="1">
      <c r="A241" s="39" t="s">
        <v>26</v>
      </c>
      <c r="B241" s="35" t="s">
        <v>149</v>
      </c>
      <c r="C241" s="34">
        <v>600</v>
      </c>
      <c r="D241" s="92">
        <v>16070.25</v>
      </c>
      <c r="E241" s="43"/>
      <c r="F241" s="28"/>
      <c r="G241" s="3"/>
      <c r="J241" s="141">
        <v>16070.25</v>
      </c>
      <c r="K241" s="141">
        <v>3199.28</v>
      </c>
      <c r="L241" s="140">
        <f t="shared" si="125"/>
        <v>19.908091037787219</v>
      </c>
    </row>
    <row r="242" spans="1:12" ht="27" customHeight="1">
      <c r="A242" s="5" t="s">
        <v>390</v>
      </c>
      <c r="B242" s="35" t="s">
        <v>391</v>
      </c>
      <c r="C242" s="34" t="s">
        <v>7</v>
      </c>
      <c r="D242" s="90">
        <f>D243</f>
        <v>0</v>
      </c>
      <c r="E242" s="43"/>
      <c r="F242" s="28"/>
      <c r="G242" s="3"/>
      <c r="J242" s="90">
        <f t="shared" ref="J242:K242" si="127">J243</f>
        <v>176.44</v>
      </c>
      <c r="K242" s="90">
        <f t="shared" si="127"/>
        <v>176.44</v>
      </c>
      <c r="L242" s="140">
        <f t="shared" si="125"/>
        <v>100</v>
      </c>
    </row>
    <row r="243" spans="1:12" ht="42" customHeight="1">
      <c r="A243" s="22" t="s">
        <v>211</v>
      </c>
      <c r="B243" s="35" t="s">
        <v>391</v>
      </c>
      <c r="C243" s="34">
        <v>400</v>
      </c>
      <c r="D243" s="92">
        <v>0</v>
      </c>
      <c r="E243" s="43"/>
      <c r="F243" s="28"/>
      <c r="G243" s="3"/>
      <c r="J243" s="141">
        <v>176.44</v>
      </c>
      <c r="K243" s="141">
        <v>176.44</v>
      </c>
      <c r="L243" s="140">
        <f t="shared" si="125"/>
        <v>100</v>
      </c>
    </row>
    <row r="244" spans="1:12" ht="41.25" customHeight="1">
      <c r="A244" s="74" t="s">
        <v>480</v>
      </c>
      <c r="B244" s="122" t="s">
        <v>481</v>
      </c>
      <c r="C244" s="121" t="s">
        <v>7</v>
      </c>
      <c r="D244" s="92">
        <f>D245+D247</f>
        <v>436.6</v>
      </c>
      <c r="E244" s="43"/>
      <c r="F244" s="28"/>
      <c r="G244" s="3"/>
      <c r="J244" s="92">
        <f t="shared" ref="J244:K244" si="128">J245+J247</f>
        <v>0</v>
      </c>
      <c r="K244" s="92">
        <f t="shared" si="128"/>
        <v>0</v>
      </c>
      <c r="L244" s="140">
        <v>0</v>
      </c>
    </row>
    <row r="245" spans="1:12" ht="79.5" customHeight="1">
      <c r="A245" s="98" t="s">
        <v>398</v>
      </c>
      <c r="B245" s="122" t="s">
        <v>478</v>
      </c>
      <c r="C245" s="102" t="s">
        <v>7</v>
      </c>
      <c r="D245" s="92">
        <f>D246</f>
        <v>55.53</v>
      </c>
      <c r="E245" s="43"/>
      <c r="F245" s="28"/>
      <c r="G245" s="3"/>
      <c r="J245" s="92">
        <f t="shared" ref="J245:K245" si="129">J246</f>
        <v>0</v>
      </c>
      <c r="K245" s="92">
        <f t="shared" si="129"/>
        <v>0</v>
      </c>
      <c r="L245" s="140">
        <v>0</v>
      </c>
    </row>
    <row r="246" spans="1:12" ht="42" customHeight="1">
      <c r="A246" s="39" t="s">
        <v>26</v>
      </c>
      <c r="B246" s="122" t="s">
        <v>478</v>
      </c>
      <c r="C246" s="102">
        <v>600</v>
      </c>
      <c r="D246" s="92">
        <v>55.53</v>
      </c>
      <c r="E246" s="43"/>
      <c r="F246" s="28"/>
      <c r="G246" s="3"/>
      <c r="J246" s="139">
        <v>0</v>
      </c>
      <c r="K246" s="139">
        <v>0</v>
      </c>
      <c r="L246" s="140">
        <v>0</v>
      </c>
    </row>
    <row r="247" spans="1:12" ht="56.25" customHeight="1">
      <c r="A247" s="39" t="s">
        <v>183</v>
      </c>
      <c r="B247" s="122" t="s">
        <v>479</v>
      </c>
      <c r="C247" s="34" t="s">
        <v>7</v>
      </c>
      <c r="D247" s="92">
        <f>D248</f>
        <v>381.07</v>
      </c>
      <c r="E247" s="43"/>
      <c r="F247" s="28"/>
      <c r="G247" s="3"/>
      <c r="J247" s="92">
        <f t="shared" ref="J247:K247" si="130">J248</f>
        <v>0</v>
      </c>
      <c r="K247" s="92">
        <f t="shared" si="130"/>
        <v>0</v>
      </c>
      <c r="L247" s="140">
        <v>0</v>
      </c>
    </row>
    <row r="248" spans="1:12" ht="38.25" customHeight="1">
      <c r="A248" s="39" t="s">
        <v>26</v>
      </c>
      <c r="B248" s="122" t="s">
        <v>479</v>
      </c>
      <c r="C248" s="34">
        <v>600</v>
      </c>
      <c r="D248" s="92">
        <v>381.07</v>
      </c>
      <c r="E248" s="43"/>
      <c r="F248" s="28"/>
      <c r="G248" s="3"/>
      <c r="J248" s="139">
        <v>0</v>
      </c>
      <c r="K248" s="139">
        <v>0</v>
      </c>
      <c r="L248" s="140">
        <v>0</v>
      </c>
    </row>
    <row r="249" spans="1:12" ht="81" customHeight="1">
      <c r="A249" s="98" t="s">
        <v>398</v>
      </c>
      <c r="B249" s="122" t="s">
        <v>517</v>
      </c>
      <c r="C249" s="34" t="s">
        <v>7</v>
      </c>
      <c r="D249" s="92">
        <f>D250</f>
        <v>0</v>
      </c>
      <c r="E249" s="43"/>
      <c r="F249" s="28"/>
      <c r="G249" s="3"/>
      <c r="J249" s="92">
        <f t="shared" ref="J249:K249" si="131">J250</f>
        <v>56.26</v>
      </c>
      <c r="K249" s="92">
        <f t="shared" si="131"/>
        <v>0</v>
      </c>
      <c r="L249" s="140">
        <f t="shared" ref="L249:L252" si="132">K249/J249*100</f>
        <v>0</v>
      </c>
    </row>
    <row r="250" spans="1:12" ht="38.25" customHeight="1">
      <c r="A250" s="39" t="s">
        <v>26</v>
      </c>
      <c r="B250" s="122" t="s">
        <v>517</v>
      </c>
      <c r="C250" s="34">
        <v>600</v>
      </c>
      <c r="D250" s="92">
        <v>0</v>
      </c>
      <c r="E250" s="43"/>
      <c r="F250" s="28"/>
      <c r="G250" s="3"/>
      <c r="J250" s="141">
        <v>56.26</v>
      </c>
      <c r="K250" s="139">
        <v>0</v>
      </c>
      <c r="L250" s="140">
        <f t="shared" si="132"/>
        <v>0</v>
      </c>
    </row>
    <row r="251" spans="1:12" ht="59.25" customHeight="1">
      <c r="A251" s="39" t="s">
        <v>183</v>
      </c>
      <c r="B251" s="122" t="s">
        <v>516</v>
      </c>
      <c r="C251" s="121" t="s">
        <v>7</v>
      </c>
      <c r="D251" s="92">
        <f>D252</f>
        <v>0</v>
      </c>
      <c r="E251" s="43"/>
      <c r="F251" s="28"/>
      <c r="G251" s="3"/>
      <c r="J251" s="92">
        <f>J252</f>
        <v>381.07</v>
      </c>
      <c r="K251" s="92">
        <f>K252</f>
        <v>0</v>
      </c>
      <c r="L251" s="140">
        <f t="shared" si="132"/>
        <v>0</v>
      </c>
    </row>
    <row r="252" spans="1:12" ht="38.25" customHeight="1">
      <c r="A252" s="39" t="s">
        <v>26</v>
      </c>
      <c r="B252" s="122" t="s">
        <v>516</v>
      </c>
      <c r="C252" s="121">
        <v>600</v>
      </c>
      <c r="D252" s="92">
        <v>0</v>
      </c>
      <c r="E252" s="43"/>
      <c r="F252" s="28"/>
      <c r="G252" s="3"/>
      <c r="J252" s="141">
        <v>381.07</v>
      </c>
      <c r="K252" s="139">
        <v>0</v>
      </c>
      <c r="L252" s="140">
        <f t="shared" si="132"/>
        <v>0</v>
      </c>
    </row>
    <row r="253" spans="1:12" ht="55.5" customHeight="1">
      <c r="A253" s="39" t="s">
        <v>43</v>
      </c>
      <c r="B253" s="35" t="s">
        <v>150</v>
      </c>
      <c r="C253" s="34" t="s">
        <v>7</v>
      </c>
      <c r="D253" s="92">
        <f>D254</f>
        <v>296.14</v>
      </c>
      <c r="E253" s="43"/>
      <c r="F253" s="28"/>
      <c r="G253" s="3"/>
      <c r="J253" s="92">
        <f t="shared" ref="J253:K253" si="133">J254</f>
        <v>296.14</v>
      </c>
      <c r="K253" s="92">
        <f t="shared" si="133"/>
        <v>74.040000000000006</v>
      </c>
      <c r="L253" s="140">
        <f>K253/J253*100</f>
        <v>25.001688390626057</v>
      </c>
    </row>
    <row r="254" spans="1:12" ht="38.25" customHeight="1">
      <c r="A254" s="39" t="s">
        <v>26</v>
      </c>
      <c r="B254" s="35" t="s">
        <v>150</v>
      </c>
      <c r="C254" s="34">
        <v>600</v>
      </c>
      <c r="D254" s="92">
        <v>296.14</v>
      </c>
      <c r="E254" s="43"/>
      <c r="F254" s="28"/>
      <c r="G254" s="3"/>
      <c r="J254" s="141">
        <v>296.14</v>
      </c>
      <c r="K254" s="141">
        <v>74.040000000000006</v>
      </c>
      <c r="L254" s="140">
        <f>K254/J254*100</f>
        <v>25.001688390626057</v>
      </c>
    </row>
    <row r="255" spans="1:12" ht="59.25" customHeight="1">
      <c r="A255" s="49" t="s">
        <v>518</v>
      </c>
      <c r="B255" s="45" t="s">
        <v>78</v>
      </c>
      <c r="C255" s="46" t="s">
        <v>7</v>
      </c>
      <c r="D255" s="91">
        <f>D256</f>
        <v>0</v>
      </c>
      <c r="E255" s="153"/>
      <c r="F255" s="154"/>
      <c r="G255" s="151"/>
      <c r="H255" s="152"/>
      <c r="I255" s="152"/>
      <c r="J255" s="91">
        <f t="shared" ref="J255:K256" si="134">J256</f>
        <v>0.77</v>
      </c>
      <c r="K255" s="91">
        <f t="shared" si="134"/>
        <v>0.21</v>
      </c>
      <c r="L255" s="142">
        <f t="shared" ref="L255:L256" si="135">K255/J255*100</f>
        <v>27.27272727272727</v>
      </c>
    </row>
    <row r="256" spans="1:12" ht="38.25" customHeight="1">
      <c r="A256" s="39" t="s">
        <v>111</v>
      </c>
      <c r="B256" s="122" t="s">
        <v>519</v>
      </c>
      <c r="C256" s="121" t="s">
        <v>7</v>
      </c>
      <c r="D256" s="92">
        <f>D257</f>
        <v>0</v>
      </c>
      <c r="E256" s="43"/>
      <c r="F256" s="28"/>
      <c r="G256" s="3"/>
      <c r="J256" s="92">
        <f t="shared" si="134"/>
        <v>0.77</v>
      </c>
      <c r="K256" s="92">
        <f t="shared" si="134"/>
        <v>0.21</v>
      </c>
      <c r="L256" s="140">
        <f t="shared" si="135"/>
        <v>27.27272727272727</v>
      </c>
    </row>
    <row r="257" spans="1:12" ht="24" customHeight="1">
      <c r="A257" s="39" t="s">
        <v>11</v>
      </c>
      <c r="B257" s="122" t="s">
        <v>519</v>
      </c>
      <c r="C257" s="121">
        <v>800</v>
      </c>
      <c r="D257" s="92">
        <v>0</v>
      </c>
      <c r="E257" s="43"/>
      <c r="F257" s="28"/>
      <c r="G257" s="3"/>
      <c r="J257" s="141">
        <v>0.77</v>
      </c>
      <c r="K257" s="141">
        <v>0.21</v>
      </c>
      <c r="L257" s="140">
        <f>K257/J257*100</f>
        <v>27.27272727272727</v>
      </c>
    </row>
    <row r="258" spans="1:12" ht="37.5" customHeight="1">
      <c r="A258" s="49" t="s">
        <v>258</v>
      </c>
      <c r="B258" s="45" t="s">
        <v>259</v>
      </c>
      <c r="C258" s="46" t="s">
        <v>7</v>
      </c>
      <c r="D258" s="91">
        <f>D259+D263+D265</f>
        <v>73640.27</v>
      </c>
      <c r="E258" s="155"/>
      <c r="F258" s="156"/>
      <c r="G258" s="157"/>
      <c r="H258" s="158"/>
      <c r="I258" s="158"/>
      <c r="J258" s="91">
        <f t="shared" ref="J258:K258" si="136">J259+J263+J265</f>
        <v>71952.390000000014</v>
      </c>
      <c r="K258" s="91">
        <f t="shared" si="136"/>
        <v>12532.73</v>
      </c>
      <c r="L258" s="142">
        <f t="shared" ref="L258:L279" si="137">K258/J258*100</f>
        <v>17.418087154575403</v>
      </c>
    </row>
    <row r="259" spans="1:12" ht="36.75" customHeight="1">
      <c r="A259" s="39" t="s">
        <v>111</v>
      </c>
      <c r="B259" s="35" t="s">
        <v>260</v>
      </c>
      <c r="C259" s="46" t="s">
        <v>7</v>
      </c>
      <c r="D259" s="92">
        <f>D260+D261+D262</f>
        <v>70759.600000000006</v>
      </c>
      <c r="E259" s="155"/>
      <c r="F259" s="156"/>
      <c r="G259" s="157"/>
      <c r="H259" s="158"/>
      <c r="I259" s="158"/>
      <c r="J259" s="92">
        <f t="shared" ref="J259:K259" si="138">J260+J261+J262</f>
        <v>69268.070000000007</v>
      </c>
      <c r="K259" s="92">
        <f t="shared" si="138"/>
        <v>12364.06</v>
      </c>
      <c r="L259" s="140">
        <f t="shared" si="137"/>
        <v>17.849580622067279</v>
      </c>
    </row>
    <row r="260" spans="1:12" ht="82.5" customHeight="1">
      <c r="A260" s="5" t="s">
        <v>8</v>
      </c>
      <c r="B260" s="35" t="s">
        <v>260</v>
      </c>
      <c r="C260" s="34">
        <v>100</v>
      </c>
      <c r="D260" s="92">
        <v>59512.92</v>
      </c>
      <c r="E260" s="155"/>
      <c r="F260" s="156"/>
      <c r="G260" s="157"/>
      <c r="H260" s="158"/>
      <c r="I260" s="158"/>
      <c r="J260" s="159">
        <v>57580.82</v>
      </c>
      <c r="K260" s="160">
        <v>9318.89</v>
      </c>
      <c r="L260" s="140">
        <f t="shared" si="137"/>
        <v>16.184017525280119</v>
      </c>
    </row>
    <row r="261" spans="1:12" ht="39.75" customHeight="1">
      <c r="A261" s="5" t="s">
        <v>9</v>
      </c>
      <c r="B261" s="35" t="s">
        <v>260</v>
      </c>
      <c r="C261" s="34">
        <v>200</v>
      </c>
      <c r="D261" s="92">
        <v>10689.49</v>
      </c>
      <c r="E261" s="155"/>
      <c r="F261" s="156"/>
      <c r="G261" s="157"/>
      <c r="H261" s="158"/>
      <c r="I261" s="158"/>
      <c r="J261" s="159">
        <v>11130.42</v>
      </c>
      <c r="K261" s="159">
        <v>3013.59</v>
      </c>
      <c r="L261" s="140">
        <f t="shared" si="137"/>
        <v>27.075258615577852</v>
      </c>
    </row>
    <row r="262" spans="1:12" ht="25.5" customHeight="1">
      <c r="A262" s="5" t="s">
        <v>11</v>
      </c>
      <c r="B262" s="35" t="s">
        <v>260</v>
      </c>
      <c r="C262" s="34">
        <v>800</v>
      </c>
      <c r="D262" s="92">
        <v>557.19000000000005</v>
      </c>
      <c r="E262" s="155"/>
      <c r="F262" s="156"/>
      <c r="G262" s="157"/>
      <c r="H262" s="158"/>
      <c r="I262" s="158"/>
      <c r="J262" s="159">
        <v>556.83000000000004</v>
      </c>
      <c r="K262" s="159">
        <v>31.58</v>
      </c>
      <c r="L262" s="140">
        <f t="shared" si="137"/>
        <v>5.6713898317260192</v>
      </c>
    </row>
    <row r="263" spans="1:12" ht="61.5" customHeight="1">
      <c r="A263" s="5" t="s">
        <v>43</v>
      </c>
      <c r="B263" s="35" t="s">
        <v>261</v>
      </c>
      <c r="C263" s="46" t="s">
        <v>7</v>
      </c>
      <c r="D263" s="92">
        <f>D264</f>
        <v>842.19</v>
      </c>
      <c r="E263" s="155"/>
      <c r="F263" s="156"/>
      <c r="G263" s="157"/>
      <c r="H263" s="158"/>
      <c r="I263" s="158"/>
      <c r="J263" s="92">
        <f t="shared" ref="J263:K263" si="139">J264</f>
        <v>842.19</v>
      </c>
      <c r="K263" s="92">
        <f t="shared" si="139"/>
        <v>127.45</v>
      </c>
      <c r="L263" s="140">
        <f t="shared" si="137"/>
        <v>15.133164725299517</v>
      </c>
    </row>
    <row r="264" spans="1:12" ht="79.5" customHeight="1">
      <c r="A264" s="5" t="s">
        <v>8</v>
      </c>
      <c r="B264" s="35" t="s">
        <v>261</v>
      </c>
      <c r="C264" s="34">
        <v>100</v>
      </c>
      <c r="D264" s="92">
        <v>842.19</v>
      </c>
      <c r="E264" s="43"/>
      <c r="F264" s="28"/>
      <c r="G264" s="3"/>
      <c r="J264" s="141">
        <v>842.19</v>
      </c>
      <c r="K264" s="141">
        <v>127.45</v>
      </c>
      <c r="L264" s="140">
        <f t="shared" si="137"/>
        <v>15.133164725299517</v>
      </c>
    </row>
    <row r="265" spans="1:12" ht="29.25" customHeight="1">
      <c r="A265" s="5" t="s">
        <v>28</v>
      </c>
      <c r="B265" s="35" t="s">
        <v>262</v>
      </c>
      <c r="C265" s="46" t="s">
        <v>7</v>
      </c>
      <c r="D265" s="92">
        <f>D267+D268+D266</f>
        <v>2038.48</v>
      </c>
      <c r="E265" s="155"/>
      <c r="F265" s="156"/>
      <c r="G265" s="157"/>
      <c r="H265" s="158"/>
      <c r="I265" s="158"/>
      <c r="J265" s="92">
        <f t="shared" ref="J265:K265" si="140">J267+J268+J266</f>
        <v>1842.13</v>
      </c>
      <c r="K265" s="92">
        <f t="shared" si="140"/>
        <v>41.22</v>
      </c>
      <c r="L265" s="140">
        <f t="shared" si="137"/>
        <v>2.2376270947218706</v>
      </c>
    </row>
    <row r="266" spans="1:12" ht="78.75" customHeight="1">
      <c r="A266" s="5" t="s">
        <v>8</v>
      </c>
      <c r="B266" s="122" t="s">
        <v>262</v>
      </c>
      <c r="C266" s="121">
        <v>100</v>
      </c>
      <c r="D266" s="92">
        <v>5.5</v>
      </c>
      <c r="E266" s="43"/>
      <c r="F266" s="28"/>
      <c r="G266" s="3"/>
      <c r="J266" s="139">
        <v>5.5</v>
      </c>
      <c r="K266" s="139">
        <v>0</v>
      </c>
      <c r="L266" s="140">
        <f t="shared" si="137"/>
        <v>0</v>
      </c>
    </row>
    <row r="267" spans="1:12" ht="40.5" customHeight="1">
      <c r="A267" s="5" t="s">
        <v>9</v>
      </c>
      <c r="B267" s="35" t="s">
        <v>262</v>
      </c>
      <c r="C267" s="34">
        <v>200</v>
      </c>
      <c r="D267" s="92">
        <v>1982.98</v>
      </c>
      <c r="E267" s="43"/>
      <c r="F267" s="28"/>
      <c r="G267" s="3"/>
      <c r="J267" s="141">
        <v>1778.63</v>
      </c>
      <c r="K267" s="141">
        <v>33.22</v>
      </c>
      <c r="L267" s="140">
        <f t="shared" si="137"/>
        <v>1.8677296570956297</v>
      </c>
    </row>
    <row r="268" spans="1:12" ht="25.5" customHeight="1">
      <c r="A268" s="22" t="s">
        <v>10</v>
      </c>
      <c r="B268" s="106" t="s">
        <v>262</v>
      </c>
      <c r="C268" s="105">
        <v>300</v>
      </c>
      <c r="D268" s="90">
        <v>50</v>
      </c>
      <c r="E268" s="43"/>
      <c r="F268" s="28"/>
      <c r="G268" s="3"/>
      <c r="J268" s="139">
        <v>58</v>
      </c>
      <c r="K268" s="139">
        <v>8</v>
      </c>
      <c r="L268" s="140">
        <f t="shared" si="137"/>
        <v>13.793103448275861</v>
      </c>
    </row>
    <row r="269" spans="1:12" ht="25.5" customHeight="1">
      <c r="A269" s="44" t="s">
        <v>423</v>
      </c>
      <c r="B269" s="45" t="s">
        <v>425</v>
      </c>
      <c r="C269" s="46" t="s">
        <v>7</v>
      </c>
      <c r="D269" s="91">
        <f>D270</f>
        <v>2392.73</v>
      </c>
      <c r="E269" s="155"/>
      <c r="F269" s="156"/>
      <c r="G269" s="157"/>
      <c r="H269" s="158"/>
      <c r="I269" s="158"/>
      <c r="J269" s="91">
        <f t="shared" ref="J269:K270" si="141">J270</f>
        <v>0</v>
      </c>
      <c r="K269" s="91">
        <f t="shared" si="141"/>
        <v>0</v>
      </c>
      <c r="L269" s="142">
        <v>0</v>
      </c>
    </row>
    <row r="270" spans="1:12" ht="60" customHeight="1">
      <c r="A270" s="22" t="s">
        <v>424</v>
      </c>
      <c r="B270" s="122" t="s">
        <v>425</v>
      </c>
      <c r="C270" s="46" t="s">
        <v>7</v>
      </c>
      <c r="D270" s="92">
        <f>D271</f>
        <v>2392.73</v>
      </c>
      <c r="E270" s="155"/>
      <c r="F270" s="156"/>
      <c r="G270" s="157"/>
      <c r="H270" s="158"/>
      <c r="I270" s="158"/>
      <c r="J270" s="92">
        <f t="shared" si="141"/>
        <v>0</v>
      </c>
      <c r="K270" s="92">
        <f t="shared" si="141"/>
        <v>0</v>
      </c>
      <c r="L270" s="140">
        <v>0</v>
      </c>
    </row>
    <row r="271" spans="1:12" ht="45.75" customHeight="1">
      <c r="A271" s="5" t="s">
        <v>9</v>
      </c>
      <c r="B271" s="122" t="s">
        <v>425</v>
      </c>
      <c r="C271" s="121">
        <v>200</v>
      </c>
      <c r="D271" s="92">
        <v>2392.73</v>
      </c>
      <c r="E271" s="155"/>
      <c r="F271" s="156"/>
      <c r="G271" s="157"/>
      <c r="H271" s="158"/>
      <c r="I271" s="158"/>
      <c r="J271" s="160">
        <v>0</v>
      </c>
      <c r="K271" s="160">
        <v>0</v>
      </c>
      <c r="L271" s="140">
        <v>0</v>
      </c>
    </row>
    <row r="272" spans="1:12" ht="62.25" customHeight="1">
      <c r="A272" s="48" t="s">
        <v>422</v>
      </c>
      <c r="B272" s="76" t="s">
        <v>374</v>
      </c>
      <c r="C272" s="46" t="s">
        <v>7</v>
      </c>
      <c r="D272" s="91">
        <f>D273+D275</f>
        <v>750.36</v>
      </c>
      <c r="E272" s="43"/>
      <c r="F272" s="28"/>
      <c r="G272" s="3"/>
      <c r="J272" s="91">
        <f t="shared" ref="J272:K272" si="142">J273+J275</f>
        <v>750.36</v>
      </c>
      <c r="K272" s="91">
        <f t="shared" si="142"/>
        <v>0</v>
      </c>
      <c r="L272" s="142">
        <f t="shared" si="137"/>
        <v>0</v>
      </c>
    </row>
    <row r="273" spans="1:12" ht="62.25" customHeight="1">
      <c r="A273" s="5" t="s">
        <v>263</v>
      </c>
      <c r="B273" s="35" t="s">
        <v>375</v>
      </c>
      <c r="C273" s="46" t="s">
        <v>7</v>
      </c>
      <c r="D273" s="92">
        <f>D274</f>
        <v>664.26</v>
      </c>
      <c r="E273" s="43"/>
      <c r="F273" s="28"/>
      <c r="G273" s="3"/>
      <c r="J273" s="92">
        <f t="shared" ref="J273:K273" si="143">J274</f>
        <v>664.26</v>
      </c>
      <c r="K273" s="92">
        <f t="shared" si="143"/>
        <v>0</v>
      </c>
      <c r="L273" s="140">
        <f t="shared" si="137"/>
        <v>0</v>
      </c>
    </row>
    <row r="274" spans="1:12" ht="44.25" customHeight="1">
      <c r="A274" s="5" t="s">
        <v>9</v>
      </c>
      <c r="B274" s="35" t="s">
        <v>375</v>
      </c>
      <c r="C274" s="34">
        <v>200</v>
      </c>
      <c r="D274" s="92">
        <v>664.26</v>
      </c>
      <c r="E274" s="43"/>
      <c r="F274" s="28"/>
      <c r="G274" s="3"/>
      <c r="J274" s="141">
        <v>664.26</v>
      </c>
      <c r="K274" s="139">
        <v>0</v>
      </c>
      <c r="L274" s="140">
        <f t="shared" si="137"/>
        <v>0</v>
      </c>
    </row>
    <row r="275" spans="1:12" ht="54.75" customHeight="1">
      <c r="A275" s="22" t="s">
        <v>381</v>
      </c>
      <c r="B275" s="77" t="s">
        <v>376</v>
      </c>
      <c r="C275" s="46" t="s">
        <v>7</v>
      </c>
      <c r="D275" s="92">
        <f>D276</f>
        <v>86.1</v>
      </c>
      <c r="E275" s="43"/>
      <c r="F275" s="28"/>
      <c r="G275" s="3"/>
      <c r="J275" s="92">
        <f t="shared" ref="J275:K275" si="144">J276</f>
        <v>86.1</v>
      </c>
      <c r="K275" s="92">
        <f t="shared" si="144"/>
        <v>0</v>
      </c>
      <c r="L275" s="140">
        <f t="shared" si="137"/>
        <v>0</v>
      </c>
    </row>
    <row r="276" spans="1:12" ht="41.25" customHeight="1">
      <c r="A276" s="5" t="s">
        <v>9</v>
      </c>
      <c r="B276" s="35" t="s">
        <v>376</v>
      </c>
      <c r="C276" s="34">
        <v>200</v>
      </c>
      <c r="D276" s="92">
        <v>86.1</v>
      </c>
      <c r="E276" s="43"/>
      <c r="F276" s="28"/>
      <c r="G276" s="3"/>
      <c r="J276" s="139">
        <v>86.1</v>
      </c>
      <c r="K276" s="139">
        <v>0</v>
      </c>
      <c r="L276" s="140">
        <f t="shared" si="137"/>
        <v>0</v>
      </c>
    </row>
    <row r="277" spans="1:12" ht="41.25" customHeight="1">
      <c r="A277" s="48" t="s">
        <v>529</v>
      </c>
      <c r="B277" s="45" t="s">
        <v>530</v>
      </c>
      <c r="C277" s="46" t="s">
        <v>7</v>
      </c>
      <c r="D277" s="91">
        <f>D278</f>
        <v>0</v>
      </c>
      <c r="E277" s="153"/>
      <c r="F277" s="154"/>
      <c r="G277" s="151"/>
      <c r="H277" s="152"/>
      <c r="I277" s="152"/>
      <c r="J277" s="91">
        <f t="shared" ref="J277:K278" si="145">J278</f>
        <v>153.41999999999999</v>
      </c>
      <c r="K277" s="91">
        <f t="shared" si="145"/>
        <v>0</v>
      </c>
      <c r="L277" s="142">
        <f t="shared" si="137"/>
        <v>0</v>
      </c>
    </row>
    <row r="278" spans="1:12" ht="41.25" customHeight="1">
      <c r="A278" s="5" t="s">
        <v>531</v>
      </c>
      <c r="B278" s="122" t="s">
        <v>532</v>
      </c>
      <c r="C278" s="46" t="s">
        <v>7</v>
      </c>
      <c r="D278" s="92">
        <f>D279</f>
        <v>0</v>
      </c>
      <c r="E278" s="43"/>
      <c r="F278" s="28"/>
      <c r="G278" s="3"/>
      <c r="J278" s="92">
        <f t="shared" si="145"/>
        <v>153.41999999999999</v>
      </c>
      <c r="K278" s="92">
        <f t="shared" si="145"/>
        <v>0</v>
      </c>
      <c r="L278" s="140">
        <f t="shared" si="137"/>
        <v>0</v>
      </c>
    </row>
    <row r="279" spans="1:12" ht="41.25" customHeight="1">
      <c r="A279" s="5" t="s">
        <v>9</v>
      </c>
      <c r="B279" s="122" t="s">
        <v>532</v>
      </c>
      <c r="C279" s="121">
        <v>200</v>
      </c>
      <c r="D279" s="92">
        <v>0</v>
      </c>
      <c r="E279" s="43"/>
      <c r="F279" s="28"/>
      <c r="G279" s="3"/>
      <c r="J279" s="139">
        <v>153.41999999999999</v>
      </c>
      <c r="K279" s="139">
        <v>0</v>
      </c>
      <c r="L279" s="140">
        <f t="shared" si="137"/>
        <v>0</v>
      </c>
    </row>
    <row r="280" spans="1:12" ht="102" customHeight="1">
      <c r="A280" s="49" t="s">
        <v>252</v>
      </c>
      <c r="B280" s="45" t="s">
        <v>253</v>
      </c>
      <c r="C280" s="46" t="s">
        <v>7</v>
      </c>
      <c r="D280" s="86">
        <f>D281+D284</f>
        <v>1355.3</v>
      </c>
      <c r="E280" s="43"/>
      <c r="F280" s="28"/>
      <c r="G280" s="3"/>
      <c r="J280" s="86">
        <f t="shared" ref="J280:K280" si="146">J281+J284</f>
        <v>1415.3</v>
      </c>
      <c r="K280" s="86">
        <f t="shared" si="146"/>
        <v>229.46</v>
      </c>
      <c r="L280" s="149">
        <f t="shared" ref="L280:L283" si="147">K280/J280*100</f>
        <v>16.212817070585743</v>
      </c>
    </row>
    <row r="281" spans="1:12" ht="58.5" customHeight="1">
      <c r="A281" s="109" t="s">
        <v>426</v>
      </c>
      <c r="B281" s="45" t="s">
        <v>254</v>
      </c>
      <c r="C281" s="34" t="s">
        <v>7</v>
      </c>
      <c r="D281" s="89">
        <f>D282</f>
        <v>60</v>
      </c>
      <c r="E281" s="43"/>
      <c r="F281" s="28"/>
      <c r="G281" s="3"/>
      <c r="J281" s="89">
        <f t="shared" ref="J281:K282" si="148">J282</f>
        <v>120</v>
      </c>
      <c r="K281" s="89">
        <f t="shared" si="148"/>
        <v>0</v>
      </c>
      <c r="L281" s="146">
        <f t="shared" si="147"/>
        <v>0</v>
      </c>
    </row>
    <row r="282" spans="1:12" ht="25.5" customHeight="1">
      <c r="A282" s="41" t="s">
        <v>365</v>
      </c>
      <c r="B282" s="35" t="s">
        <v>255</v>
      </c>
      <c r="C282" s="34" t="s">
        <v>7</v>
      </c>
      <c r="D282" s="92">
        <f>D283</f>
        <v>60</v>
      </c>
      <c r="E282" s="43"/>
      <c r="F282" s="28"/>
      <c r="G282" s="3"/>
      <c r="J282" s="90">
        <f t="shared" si="148"/>
        <v>120</v>
      </c>
      <c r="K282" s="90">
        <f t="shared" si="148"/>
        <v>0</v>
      </c>
      <c r="L282" s="148">
        <f t="shared" si="147"/>
        <v>0</v>
      </c>
    </row>
    <row r="283" spans="1:12" ht="38.25" customHeight="1">
      <c r="A283" s="39" t="s">
        <v>9</v>
      </c>
      <c r="B283" s="35" t="s">
        <v>255</v>
      </c>
      <c r="C283" s="42">
        <v>200</v>
      </c>
      <c r="D283" s="92">
        <v>60</v>
      </c>
      <c r="E283" s="43"/>
      <c r="F283" s="28"/>
      <c r="G283" s="3"/>
      <c r="J283" s="139">
        <v>120</v>
      </c>
      <c r="K283" s="139">
        <v>0</v>
      </c>
      <c r="L283" s="148">
        <f t="shared" si="147"/>
        <v>0</v>
      </c>
    </row>
    <row r="284" spans="1:12" ht="39" customHeight="1">
      <c r="A284" s="109" t="s">
        <v>427</v>
      </c>
      <c r="B284" s="45" t="s">
        <v>408</v>
      </c>
      <c r="C284" s="115" t="s">
        <v>7</v>
      </c>
      <c r="D284" s="89">
        <f>D285+D287</f>
        <v>1295.3</v>
      </c>
      <c r="E284" s="43"/>
      <c r="F284" s="28"/>
      <c r="G284" s="3"/>
      <c r="J284" s="89">
        <f t="shared" ref="J284:K284" si="149">J285+J287</f>
        <v>1295.3</v>
      </c>
      <c r="K284" s="89">
        <f t="shared" si="149"/>
        <v>229.46</v>
      </c>
      <c r="L284" s="146">
        <f t="shared" ref="L284:L287" si="150">K284/J284*100</f>
        <v>17.714815100748861</v>
      </c>
    </row>
    <row r="285" spans="1:12" ht="38.25" customHeight="1">
      <c r="A285" s="74" t="s">
        <v>15</v>
      </c>
      <c r="B285" s="122" t="s">
        <v>428</v>
      </c>
      <c r="C285" s="115" t="s">
        <v>7</v>
      </c>
      <c r="D285" s="90">
        <f>D286</f>
        <v>49.86</v>
      </c>
      <c r="E285" s="43"/>
      <c r="F285" s="28"/>
      <c r="G285" s="3"/>
      <c r="J285" s="90">
        <f t="shared" ref="J285:K285" si="151">J286</f>
        <v>49.86</v>
      </c>
      <c r="K285" s="90">
        <f t="shared" si="151"/>
        <v>0</v>
      </c>
      <c r="L285" s="145">
        <f t="shared" si="150"/>
        <v>0</v>
      </c>
    </row>
    <row r="286" spans="1:12" ht="76.5" customHeight="1">
      <c r="A286" s="5" t="s">
        <v>8</v>
      </c>
      <c r="B286" s="147" t="s">
        <v>428</v>
      </c>
      <c r="C286" s="42">
        <v>100</v>
      </c>
      <c r="D286" s="90">
        <v>49.86</v>
      </c>
      <c r="E286" s="43"/>
      <c r="F286" s="28"/>
      <c r="G286" s="3"/>
      <c r="J286" s="143">
        <v>49.86</v>
      </c>
      <c r="K286" s="144">
        <v>0</v>
      </c>
      <c r="L286" s="145">
        <f t="shared" si="150"/>
        <v>0</v>
      </c>
    </row>
    <row r="287" spans="1:12" ht="37.5">
      <c r="A287" s="74" t="s">
        <v>16</v>
      </c>
      <c r="B287" s="122" t="s">
        <v>429</v>
      </c>
      <c r="C287" s="115" t="s">
        <v>7</v>
      </c>
      <c r="D287" s="90">
        <f>D288</f>
        <v>1245.44</v>
      </c>
      <c r="E287" s="43"/>
      <c r="F287" s="28"/>
      <c r="G287" s="3"/>
      <c r="J287" s="90">
        <f t="shared" ref="J287:K287" si="152">J288</f>
        <v>1245.44</v>
      </c>
      <c r="K287" s="90">
        <f t="shared" si="152"/>
        <v>229.46</v>
      </c>
      <c r="L287" s="145">
        <f t="shared" si="150"/>
        <v>18.424010791366907</v>
      </c>
    </row>
    <row r="288" spans="1:12" ht="78" customHeight="1">
      <c r="A288" s="5" t="s">
        <v>8</v>
      </c>
      <c r="B288" s="147" t="s">
        <v>429</v>
      </c>
      <c r="C288" s="42">
        <v>100</v>
      </c>
      <c r="D288" s="90">
        <v>1245.44</v>
      </c>
      <c r="E288" s="43"/>
      <c r="F288" s="28"/>
      <c r="G288" s="3"/>
      <c r="J288" s="143">
        <v>1245.44</v>
      </c>
      <c r="K288" s="143">
        <v>229.46</v>
      </c>
      <c r="L288" s="145">
        <f>K288/J288*100</f>
        <v>18.424010791366907</v>
      </c>
    </row>
    <row r="289" spans="1:12" ht="106.5" customHeight="1">
      <c r="A289" s="48" t="s">
        <v>264</v>
      </c>
      <c r="B289" s="45" t="s">
        <v>140</v>
      </c>
      <c r="C289" s="34" t="s">
        <v>7</v>
      </c>
      <c r="D289" s="91">
        <f>D290+D295+D299+D304</f>
        <v>114546.56</v>
      </c>
      <c r="E289" s="155"/>
      <c r="F289" s="156"/>
      <c r="G289" s="157"/>
      <c r="H289" s="158"/>
      <c r="I289" s="158"/>
      <c r="J289" s="91">
        <f t="shared" ref="J289:K289" si="153">J290+J295+J299+J304</f>
        <v>116609.32</v>
      </c>
      <c r="K289" s="91">
        <f t="shared" si="153"/>
        <v>5474.57</v>
      </c>
      <c r="L289" s="149">
        <f t="shared" ref="L289:L303" si="154">K289/J289*100</f>
        <v>4.6947962649983719</v>
      </c>
    </row>
    <row r="290" spans="1:12" ht="55.5" customHeight="1">
      <c r="A290" s="109" t="s">
        <v>430</v>
      </c>
      <c r="B290" s="45" t="s">
        <v>141</v>
      </c>
      <c r="C290" s="46" t="s">
        <v>7</v>
      </c>
      <c r="D290" s="91">
        <f>D291</f>
        <v>29031.53</v>
      </c>
      <c r="E290" s="155"/>
      <c r="F290" s="156"/>
      <c r="G290" s="157"/>
      <c r="H290" s="158"/>
      <c r="I290" s="158"/>
      <c r="J290" s="91">
        <f>J291</f>
        <v>30814.289999999997</v>
      </c>
      <c r="K290" s="91">
        <f>K291</f>
        <v>5226.79</v>
      </c>
      <c r="L290" s="149">
        <f t="shared" si="154"/>
        <v>16.962227589861715</v>
      </c>
    </row>
    <row r="291" spans="1:12" ht="45" customHeight="1">
      <c r="A291" s="5" t="s">
        <v>68</v>
      </c>
      <c r="B291" s="35" t="s">
        <v>265</v>
      </c>
      <c r="C291" s="34" t="s">
        <v>7</v>
      </c>
      <c r="D291" s="92">
        <f>D292+D293+D294</f>
        <v>29031.53</v>
      </c>
      <c r="E291" s="155"/>
      <c r="F291" s="156"/>
      <c r="G291" s="157"/>
      <c r="H291" s="158"/>
      <c r="I291" s="158"/>
      <c r="J291" s="92">
        <f t="shared" ref="J291:K291" si="155">J292+J293+J294</f>
        <v>30814.289999999997</v>
      </c>
      <c r="K291" s="92">
        <f t="shared" si="155"/>
        <v>5226.79</v>
      </c>
      <c r="L291" s="148">
        <f t="shared" si="154"/>
        <v>16.962227589861715</v>
      </c>
    </row>
    <row r="292" spans="1:12" ht="80.25" customHeight="1">
      <c r="A292" s="5" t="s">
        <v>8</v>
      </c>
      <c r="B292" s="35" t="s">
        <v>265</v>
      </c>
      <c r="C292" s="34">
        <v>100</v>
      </c>
      <c r="D292" s="92">
        <v>13672.93</v>
      </c>
      <c r="E292" s="155"/>
      <c r="F292" s="156"/>
      <c r="G292" s="157"/>
      <c r="H292" s="158"/>
      <c r="I292" s="158"/>
      <c r="J292" s="159">
        <v>14759.77</v>
      </c>
      <c r="K292" s="159">
        <v>2537.9699999999998</v>
      </c>
      <c r="L292" s="148">
        <f t="shared" si="154"/>
        <v>17.195186645862364</v>
      </c>
    </row>
    <row r="293" spans="1:12" ht="39.75" customHeight="1">
      <c r="A293" s="39" t="s">
        <v>9</v>
      </c>
      <c r="B293" s="35" t="s">
        <v>265</v>
      </c>
      <c r="C293" s="34">
        <v>200</v>
      </c>
      <c r="D293" s="92">
        <v>8384.7999999999993</v>
      </c>
      <c r="E293" s="155"/>
      <c r="F293" s="156"/>
      <c r="G293" s="157"/>
      <c r="H293" s="158"/>
      <c r="I293" s="158"/>
      <c r="J293" s="159">
        <v>9080.7199999999993</v>
      </c>
      <c r="K293" s="159">
        <v>1452.24</v>
      </c>
      <c r="L293" s="148">
        <f t="shared" si="154"/>
        <v>15.992564466253778</v>
      </c>
    </row>
    <row r="294" spans="1:12" ht="27.75" customHeight="1">
      <c r="A294" s="5" t="s">
        <v>11</v>
      </c>
      <c r="B294" s="35" t="s">
        <v>265</v>
      </c>
      <c r="C294" s="34">
        <v>800</v>
      </c>
      <c r="D294" s="92">
        <v>6973.8</v>
      </c>
      <c r="E294" s="155"/>
      <c r="F294" s="156"/>
      <c r="G294" s="157"/>
      <c r="H294" s="158"/>
      <c r="I294" s="158"/>
      <c r="J294" s="160">
        <v>6973.8</v>
      </c>
      <c r="K294" s="159">
        <v>1236.58</v>
      </c>
      <c r="L294" s="148">
        <f t="shared" si="154"/>
        <v>17.731796151309183</v>
      </c>
    </row>
    <row r="295" spans="1:12" ht="39.75" customHeight="1">
      <c r="A295" s="48" t="s">
        <v>433</v>
      </c>
      <c r="B295" s="45" t="s">
        <v>431</v>
      </c>
      <c r="C295" s="46" t="s">
        <v>7</v>
      </c>
      <c r="D295" s="91">
        <f>D297+D298+D296</f>
        <v>2141.6999999999998</v>
      </c>
      <c r="E295" s="155"/>
      <c r="F295" s="156"/>
      <c r="G295" s="157"/>
      <c r="H295" s="158"/>
      <c r="I295" s="158"/>
      <c r="J295" s="91">
        <f t="shared" ref="J295:K295" si="156">J297+J298+J296</f>
        <v>2421.6999999999998</v>
      </c>
      <c r="K295" s="91">
        <f t="shared" si="156"/>
        <v>247.78</v>
      </c>
      <c r="L295" s="149">
        <f t="shared" si="154"/>
        <v>10.231655448651775</v>
      </c>
    </row>
    <row r="296" spans="1:12" ht="80.25" customHeight="1">
      <c r="A296" s="5" t="s">
        <v>8</v>
      </c>
      <c r="B296" s="122" t="s">
        <v>432</v>
      </c>
      <c r="C296" s="34">
        <v>100</v>
      </c>
      <c r="D296" s="92">
        <v>1720.7</v>
      </c>
      <c r="E296" s="43"/>
      <c r="F296" s="28"/>
      <c r="G296" s="3"/>
      <c r="J296" s="139">
        <v>1920.7</v>
      </c>
      <c r="K296" s="141">
        <v>230.12</v>
      </c>
      <c r="L296" s="148">
        <f t="shared" si="154"/>
        <v>11.981048576039985</v>
      </c>
    </row>
    <row r="297" spans="1:12" ht="40.5" customHeight="1">
      <c r="A297" s="39" t="s">
        <v>9</v>
      </c>
      <c r="B297" s="122" t="s">
        <v>432</v>
      </c>
      <c r="C297" s="34">
        <v>200</v>
      </c>
      <c r="D297" s="90">
        <v>340</v>
      </c>
      <c r="E297" s="43"/>
      <c r="F297" s="28"/>
      <c r="G297" s="3"/>
      <c r="J297" s="139">
        <v>420</v>
      </c>
      <c r="K297" s="141">
        <v>17.66</v>
      </c>
      <c r="L297" s="148">
        <f t="shared" si="154"/>
        <v>4.2047619047619049</v>
      </c>
    </row>
    <row r="298" spans="1:12" ht="23.25" customHeight="1">
      <c r="A298" s="39" t="s">
        <v>11</v>
      </c>
      <c r="B298" s="122" t="s">
        <v>432</v>
      </c>
      <c r="C298" s="34">
        <v>800</v>
      </c>
      <c r="D298" s="90">
        <v>81</v>
      </c>
      <c r="E298" s="43"/>
      <c r="F298" s="28"/>
      <c r="G298" s="3"/>
      <c r="J298" s="139">
        <v>81</v>
      </c>
      <c r="K298" s="139">
        <v>0</v>
      </c>
      <c r="L298" s="148">
        <f t="shared" si="154"/>
        <v>0</v>
      </c>
    </row>
    <row r="299" spans="1:12" ht="40.5" customHeight="1">
      <c r="A299" s="78" t="s">
        <v>435</v>
      </c>
      <c r="B299" s="45" t="s">
        <v>399</v>
      </c>
      <c r="C299" s="46" t="s">
        <v>7</v>
      </c>
      <c r="D299" s="91">
        <f>D302+D300</f>
        <v>83333.33</v>
      </c>
      <c r="E299" s="155"/>
      <c r="F299" s="156"/>
      <c r="G299" s="157"/>
      <c r="H299" s="158"/>
      <c r="I299" s="158"/>
      <c r="J299" s="91">
        <f t="shared" ref="J299:K299" si="157">J302+J300</f>
        <v>83333.33</v>
      </c>
      <c r="K299" s="91">
        <f t="shared" si="157"/>
        <v>0</v>
      </c>
      <c r="L299" s="149">
        <f t="shared" si="154"/>
        <v>0</v>
      </c>
    </row>
    <row r="300" spans="1:12" ht="37.5">
      <c r="A300" s="109" t="s">
        <v>477</v>
      </c>
      <c r="B300" s="45" t="s">
        <v>476</v>
      </c>
      <c r="C300" s="46" t="s">
        <v>7</v>
      </c>
      <c r="D300" s="91">
        <f>D301</f>
        <v>75000</v>
      </c>
      <c r="E300" s="155"/>
      <c r="F300" s="156"/>
      <c r="G300" s="157"/>
      <c r="H300" s="158"/>
      <c r="I300" s="158"/>
      <c r="J300" s="91">
        <f t="shared" ref="J300:K300" si="158">J301</f>
        <v>75000</v>
      </c>
      <c r="K300" s="91">
        <f t="shared" si="158"/>
        <v>0</v>
      </c>
      <c r="L300" s="149">
        <f t="shared" si="154"/>
        <v>0</v>
      </c>
    </row>
    <row r="301" spans="1:12" ht="37.5">
      <c r="A301" s="112" t="s">
        <v>434</v>
      </c>
      <c r="B301" s="122" t="s">
        <v>476</v>
      </c>
      <c r="C301" s="121">
        <v>400</v>
      </c>
      <c r="D301" s="92">
        <v>75000</v>
      </c>
      <c r="E301" s="155"/>
      <c r="F301" s="156"/>
      <c r="G301" s="157"/>
      <c r="H301" s="158"/>
      <c r="I301" s="158"/>
      <c r="J301" s="160">
        <v>75000</v>
      </c>
      <c r="K301" s="160">
        <v>0</v>
      </c>
      <c r="L301" s="148">
        <f t="shared" si="154"/>
        <v>0</v>
      </c>
    </row>
    <row r="302" spans="1:12" ht="45" customHeight="1">
      <c r="A302" s="74" t="s">
        <v>467</v>
      </c>
      <c r="B302" s="122" t="s">
        <v>436</v>
      </c>
      <c r="C302" s="46" t="s">
        <v>7</v>
      </c>
      <c r="D302" s="92">
        <f>D303</f>
        <v>8333.33</v>
      </c>
      <c r="E302" s="155"/>
      <c r="F302" s="156"/>
      <c r="G302" s="157"/>
      <c r="H302" s="158"/>
      <c r="I302" s="158"/>
      <c r="J302" s="92">
        <f t="shared" ref="J302:K302" si="159">J303</f>
        <v>8333.33</v>
      </c>
      <c r="K302" s="92">
        <f t="shared" si="159"/>
        <v>0</v>
      </c>
      <c r="L302" s="148">
        <f t="shared" si="154"/>
        <v>0</v>
      </c>
    </row>
    <row r="303" spans="1:12" ht="36.75" customHeight="1">
      <c r="A303" s="112" t="s">
        <v>434</v>
      </c>
      <c r="B303" s="122" t="s">
        <v>436</v>
      </c>
      <c r="C303" s="121">
        <v>400</v>
      </c>
      <c r="D303" s="92">
        <v>8333.33</v>
      </c>
      <c r="E303" s="155"/>
      <c r="F303" s="156"/>
      <c r="G303" s="157"/>
      <c r="H303" s="158"/>
      <c r="I303" s="158"/>
      <c r="J303" s="159">
        <v>8333.33</v>
      </c>
      <c r="K303" s="160">
        <v>0</v>
      </c>
      <c r="L303" s="148">
        <f t="shared" si="154"/>
        <v>0</v>
      </c>
    </row>
    <row r="304" spans="1:12" ht="39" customHeight="1">
      <c r="A304" s="123" t="s">
        <v>401</v>
      </c>
      <c r="B304" s="45" t="s">
        <v>336</v>
      </c>
      <c r="C304" s="46" t="s">
        <v>7</v>
      </c>
      <c r="D304" s="91">
        <f>D305</f>
        <v>40</v>
      </c>
      <c r="E304" s="155"/>
      <c r="F304" s="156"/>
      <c r="G304" s="157"/>
      <c r="H304" s="158"/>
      <c r="I304" s="158"/>
      <c r="J304" s="91">
        <f t="shared" ref="J304:K305" si="160">J305</f>
        <v>40</v>
      </c>
      <c r="K304" s="91">
        <f t="shared" si="160"/>
        <v>0</v>
      </c>
      <c r="L304" s="162">
        <f t="shared" ref="L304:L306" si="161">K304/J304*100</f>
        <v>0</v>
      </c>
    </row>
    <row r="305" spans="1:12" ht="43.5" customHeight="1">
      <c r="A305" s="124" t="s">
        <v>68</v>
      </c>
      <c r="B305" s="122" t="s">
        <v>337</v>
      </c>
      <c r="C305" s="46" t="s">
        <v>7</v>
      </c>
      <c r="D305" s="92">
        <f>D306</f>
        <v>40</v>
      </c>
      <c r="E305" s="155"/>
      <c r="F305" s="156"/>
      <c r="G305" s="157"/>
      <c r="H305" s="158"/>
      <c r="I305" s="158"/>
      <c r="J305" s="92">
        <f t="shared" si="160"/>
        <v>40</v>
      </c>
      <c r="K305" s="92">
        <f t="shared" si="160"/>
        <v>0</v>
      </c>
      <c r="L305" s="163">
        <f t="shared" si="161"/>
        <v>0</v>
      </c>
    </row>
    <row r="306" spans="1:12" ht="39" customHeight="1">
      <c r="A306" s="39" t="s">
        <v>9</v>
      </c>
      <c r="B306" s="122" t="s">
        <v>337</v>
      </c>
      <c r="C306" s="121">
        <v>200</v>
      </c>
      <c r="D306" s="92">
        <v>40</v>
      </c>
      <c r="E306" s="155"/>
      <c r="F306" s="156"/>
      <c r="G306" s="157"/>
      <c r="H306" s="158"/>
      <c r="I306" s="158"/>
      <c r="J306" s="160">
        <v>40</v>
      </c>
      <c r="K306" s="160">
        <v>0</v>
      </c>
      <c r="L306" s="163">
        <f t="shared" si="161"/>
        <v>0</v>
      </c>
    </row>
    <row r="307" spans="1:12" ht="84" customHeight="1">
      <c r="A307" s="48" t="s">
        <v>266</v>
      </c>
      <c r="B307" s="45" t="s">
        <v>146</v>
      </c>
      <c r="C307" s="34" t="s">
        <v>7</v>
      </c>
      <c r="D307" s="91">
        <f>D308</f>
        <v>2432.9699999999998</v>
      </c>
      <c r="E307" s="155"/>
      <c r="F307" s="156"/>
      <c r="G307" s="157"/>
      <c r="H307" s="158"/>
      <c r="I307" s="158"/>
      <c r="J307" s="91">
        <f t="shared" ref="J307:K307" si="162">J308</f>
        <v>2432.9699999999998</v>
      </c>
      <c r="K307" s="91">
        <f t="shared" si="162"/>
        <v>358.74</v>
      </c>
      <c r="L307" s="162">
        <f t="shared" ref="L307:L311" si="163">K307/J307*100</f>
        <v>14.744941367957685</v>
      </c>
    </row>
    <row r="308" spans="1:12" ht="37.5" customHeight="1">
      <c r="A308" s="48" t="s">
        <v>267</v>
      </c>
      <c r="B308" s="45" t="s">
        <v>145</v>
      </c>
      <c r="C308" s="46" t="s">
        <v>7</v>
      </c>
      <c r="D308" s="91">
        <f>D309+D313+D315</f>
        <v>2432.9699999999998</v>
      </c>
      <c r="E308" s="155"/>
      <c r="F308" s="156"/>
      <c r="G308" s="157"/>
      <c r="H308" s="158"/>
      <c r="I308" s="158"/>
      <c r="J308" s="91">
        <f t="shared" ref="J308:K308" si="164">J309+J313+J315</f>
        <v>2432.9699999999998</v>
      </c>
      <c r="K308" s="91">
        <f t="shared" si="164"/>
        <v>358.74</v>
      </c>
      <c r="L308" s="162">
        <f t="shared" si="163"/>
        <v>14.744941367957685</v>
      </c>
    </row>
    <row r="309" spans="1:12" ht="38.25" customHeight="1">
      <c r="A309" s="5" t="s">
        <v>15</v>
      </c>
      <c r="B309" s="35" t="s">
        <v>142</v>
      </c>
      <c r="C309" s="34" t="s">
        <v>7</v>
      </c>
      <c r="D309" s="92">
        <f>D310+D311+D312</f>
        <v>517.42999999999995</v>
      </c>
      <c r="E309" s="155"/>
      <c r="F309" s="156"/>
      <c r="G309" s="157"/>
      <c r="H309" s="158"/>
      <c r="I309" s="158"/>
      <c r="J309" s="92">
        <f t="shared" ref="J309:K309" si="165">J310+J311+J312</f>
        <v>517.42999999999995</v>
      </c>
      <c r="K309" s="92">
        <f t="shared" si="165"/>
        <v>2.17</v>
      </c>
      <c r="L309" s="163">
        <f t="shared" si="163"/>
        <v>0.41938039928106224</v>
      </c>
    </row>
    <row r="310" spans="1:12" ht="77.25" customHeight="1">
      <c r="A310" s="5" t="s">
        <v>8</v>
      </c>
      <c r="B310" s="35" t="s">
        <v>142</v>
      </c>
      <c r="C310" s="34">
        <v>100</v>
      </c>
      <c r="D310" s="92">
        <v>18.82</v>
      </c>
      <c r="E310" s="155"/>
      <c r="F310" s="156"/>
      <c r="G310" s="157"/>
      <c r="H310" s="158"/>
      <c r="I310" s="158"/>
      <c r="J310" s="159">
        <v>18.82</v>
      </c>
      <c r="K310" s="160">
        <v>0</v>
      </c>
      <c r="L310" s="163">
        <f t="shared" si="163"/>
        <v>0</v>
      </c>
    </row>
    <row r="311" spans="1:12" ht="42.75" customHeight="1">
      <c r="A311" s="5" t="s">
        <v>9</v>
      </c>
      <c r="B311" s="35" t="s">
        <v>142</v>
      </c>
      <c r="C311" s="34">
        <v>200</v>
      </c>
      <c r="D311" s="92">
        <v>448.46</v>
      </c>
      <c r="E311" s="155"/>
      <c r="F311" s="156"/>
      <c r="G311" s="157"/>
      <c r="H311" s="158"/>
      <c r="I311" s="158"/>
      <c r="J311" s="159">
        <v>448.46</v>
      </c>
      <c r="K311" s="159">
        <v>1.03</v>
      </c>
      <c r="L311" s="163">
        <f t="shared" si="163"/>
        <v>0.22967488739240957</v>
      </c>
    </row>
    <row r="312" spans="1:12" ht="25.5" customHeight="1">
      <c r="A312" s="5" t="s">
        <v>11</v>
      </c>
      <c r="B312" s="35" t="s">
        <v>142</v>
      </c>
      <c r="C312" s="34">
        <v>800</v>
      </c>
      <c r="D312" s="92">
        <v>50.15</v>
      </c>
      <c r="E312" s="155"/>
      <c r="F312" s="156"/>
      <c r="G312" s="157"/>
      <c r="H312" s="158"/>
      <c r="I312" s="158"/>
      <c r="J312" s="159">
        <v>50.15</v>
      </c>
      <c r="K312" s="159">
        <v>1.1399999999999999</v>
      </c>
      <c r="L312" s="163">
        <f>K312/J312*100</f>
        <v>2.2731804586241275</v>
      </c>
    </row>
    <row r="313" spans="1:12" ht="36" customHeight="1">
      <c r="A313" s="22" t="s">
        <v>16</v>
      </c>
      <c r="B313" s="35" t="s">
        <v>143</v>
      </c>
      <c r="C313" s="34" t="s">
        <v>7</v>
      </c>
      <c r="D313" s="92">
        <f>D314</f>
        <v>912.85</v>
      </c>
      <c r="E313" s="155"/>
      <c r="F313" s="156"/>
      <c r="G313" s="157"/>
      <c r="H313" s="158"/>
      <c r="I313" s="158"/>
      <c r="J313" s="92">
        <f t="shared" ref="J313:K313" si="166">J314</f>
        <v>912.85</v>
      </c>
      <c r="K313" s="92">
        <f t="shared" si="166"/>
        <v>111.74</v>
      </c>
      <c r="L313" s="163">
        <f t="shared" ref="L313:L320" si="167">K313/J313*100</f>
        <v>12.240784356685106</v>
      </c>
    </row>
    <row r="314" spans="1:12" ht="78" customHeight="1">
      <c r="A314" s="5" t="s">
        <v>8</v>
      </c>
      <c r="B314" s="35" t="s">
        <v>143</v>
      </c>
      <c r="C314" s="34">
        <v>100</v>
      </c>
      <c r="D314" s="92">
        <v>912.85</v>
      </c>
      <c r="E314" s="43"/>
      <c r="F314" s="28"/>
      <c r="G314" s="3"/>
      <c r="J314" s="141">
        <v>912.85</v>
      </c>
      <c r="K314" s="141">
        <v>111.74</v>
      </c>
      <c r="L314" s="140">
        <f t="shared" si="167"/>
        <v>12.240784356685106</v>
      </c>
    </row>
    <row r="315" spans="1:12" ht="39.75" customHeight="1">
      <c r="A315" s="22" t="s">
        <v>21</v>
      </c>
      <c r="B315" s="35" t="s">
        <v>144</v>
      </c>
      <c r="C315" s="34" t="s">
        <v>7</v>
      </c>
      <c r="D315" s="83">
        <f>D316+D317</f>
        <v>1002.6899999999999</v>
      </c>
      <c r="E315" s="43"/>
      <c r="F315" s="28"/>
      <c r="G315" s="3"/>
      <c r="J315" s="83">
        <f t="shared" ref="J315:K315" si="168">J316+J317</f>
        <v>1002.6899999999999</v>
      </c>
      <c r="K315" s="83">
        <f t="shared" si="168"/>
        <v>244.82999999999998</v>
      </c>
      <c r="L315" s="140">
        <f t="shared" si="167"/>
        <v>24.417317416150556</v>
      </c>
    </row>
    <row r="316" spans="1:12" ht="76.5" customHeight="1">
      <c r="A316" s="5" t="s">
        <v>8</v>
      </c>
      <c r="B316" s="35" t="s">
        <v>144</v>
      </c>
      <c r="C316" s="34">
        <v>100</v>
      </c>
      <c r="D316" s="83">
        <v>797.67</v>
      </c>
      <c r="E316" s="43"/>
      <c r="F316" s="28"/>
      <c r="G316" s="3"/>
      <c r="J316" s="141">
        <v>797.67</v>
      </c>
      <c r="K316" s="141">
        <v>211.28</v>
      </c>
      <c r="L316" s="140">
        <f t="shared" si="167"/>
        <v>26.487143806335954</v>
      </c>
    </row>
    <row r="317" spans="1:12" ht="36.75" customHeight="1">
      <c r="A317" s="22" t="s">
        <v>9</v>
      </c>
      <c r="B317" s="35" t="s">
        <v>144</v>
      </c>
      <c r="C317" s="34">
        <v>200</v>
      </c>
      <c r="D317" s="83">
        <v>205.02</v>
      </c>
      <c r="E317" s="43"/>
      <c r="F317" s="28"/>
      <c r="G317" s="3"/>
      <c r="J317" s="141">
        <v>205.02</v>
      </c>
      <c r="K317" s="141">
        <v>33.549999999999997</v>
      </c>
      <c r="L317" s="140">
        <f t="shared" si="167"/>
        <v>16.364257145644327</v>
      </c>
    </row>
    <row r="318" spans="1:12" ht="96" customHeight="1">
      <c r="A318" s="44" t="s">
        <v>268</v>
      </c>
      <c r="B318" s="45" t="s">
        <v>116</v>
      </c>
      <c r="C318" s="46" t="s">
        <v>7</v>
      </c>
      <c r="D318" s="82">
        <f>D319+D336+D363+D370+D377+D382+D391+D402+D360+D412</f>
        <v>826793.88</v>
      </c>
      <c r="E318" s="43"/>
      <c r="F318" s="28"/>
      <c r="G318" s="3"/>
      <c r="J318" s="82">
        <f>J319+J336+J363+J370+J377+J382+J391+J402+J360+J412</f>
        <v>845555.44999999972</v>
      </c>
      <c r="K318" s="82">
        <f>K319+K336+K363+K370+K377+K382+K391+K402+K360+K412</f>
        <v>159498.45000000004</v>
      </c>
      <c r="L318" s="142">
        <f t="shared" si="167"/>
        <v>18.863156756898686</v>
      </c>
    </row>
    <row r="319" spans="1:12" ht="38.25" customHeight="1">
      <c r="A319" s="44" t="s">
        <v>196</v>
      </c>
      <c r="B319" s="45" t="s">
        <v>117</v>
      </c>
      <c r="C319" s="46"/>
      <c r="D319" s="82">
        <f>D320+D327+D331+D324+D334</f>
        <v>308062.26</v>
      </c>
      <c r="E319" s="43"/>
      <c r="F319" s="28"/>
      <c r="G319" s="3"/>
      <c r="J319" s="82">
        <f>J320+J327+J331+J324+J334</f>
        <v>313475.88999999996</v>
      </c>
      <c r="K319" s="82">
        <f>K320+K327+K331+K324+K334</f>
        <v>62604.05000000001</v>
      </c>
      <c r="L319" s="142">
        <f t="shared" si="167"/>
        <v>19.970929821748022</v>
      </c>
    </row>
    <row r="320" spans="1:12" ht="45" customHeight="1">
      <c r="A320" s="22" t="s">
        <v>109</v>
      </c>
      <c r="B320" s="35" t="s">
        <v>118</v>
      </c>
      <c r="C320" s="34" t="s">
        <v>7</v>
      </c>
      <c r="D320" s="83">
        <f>D321+D322+D323</f>
        <v>198917.35</v>
      </c>
      <c r="E320" s="43"/>
      <c r="F320" s="28"/>
      <c r="G320" s="3"/>
      <c r="J320" s="83">
        <f t="shared" ref="J320:K320" si="169">J321+J322+J323</f>
        <v>204330.98999999996</v>
      </c>
      <c r="K320" s="83">
        <f t="shared" si="169"/>
        <v>41699.930000000008</v>
      </c>
      <c r="L320" s="140">
        <f t="shared" si="167"/>
        <v>20.408030127980105</v>
      </c>
    </row>
    <row r="321" spans="1:12" ht="80.25" customHeight="1">
      <c r="A321" s="22" t="s">
        <v>17</v>
      </c>
      <c r="B321" s="35" t="s">
        <v>118</v>
      </c>
      <c r="C321" s="34">
        <v>100</v>
      </c>
      <c r="D321" s="83">
        <v>118123.37</v>
      </c>
      <c r="E321" s="43"/>
      <c r="F321" s="28"/>
      <c r="G321" s="3"/>
      <c r="J321" s="141">
        <v>118187.04</v>
      </c>
      <c r="K321" s="141">
        <v>21511.63</v>
      </c>
      <c r="L321" s="140">
        <f>K321/J321*100</f>
        <v>18.201344242143641</v>
      </c>
    </row>
    <row r="322" spans="1:12" ht="38.25" customHeight="1">
      <c r="A322" s="22" t="s">
        <v>9</v>
      </c>
      <c r="B322" s="35" t="s">
        <v>118</v>
      </c>
      <c r="C322" s="34">
        <v>200</v>
      </c>
      <c r="D322" s="83">
        <v>74584.58</v>
      </c>
      <c r="E322" s="43"/>
      <c r="F322" s="28"/>
      <c r="G322" s="3"/>
      <c r="J322" s="141">
        <v>79877.119999999995</v>
      </c>
      <c r="K322" s="141">
        <v>19199.97</v>
      </c>
      <c r="L322" s="140">
        <f t="shared" ref="L322:L326" si="170">K322/J322*100</f>
        <v>24.036883152522275</v>
      </c>
    </row>
    <row r="323" spans="1:12" ht="25.5" customHeight="1">
      <c r="A323" s="22" t="s">
        <v>11</v>
      </c>
      <c r="B323" s="35" t="s">
        <v>118</v>
      </c>
      <c r="C323" s="34">
        <v>800</v>
      </c>
      <c r="D323" s="83">
        <v>6209.4</v>
      </c>
      <c r="E323" s="43"/>
      <c r="F323" s="28"/>
      <c r="G323" s="3"/>
      <c r="J323" s="141">
        <v>6266.83</v>
      </c>
      <c r="K323" s="141">
        <v>988.33</v>
      </c>
      <c r="L323" s="140">
        <f t="shared" si="170"/>
        <v>15.770812356486456</v>
      </c>
    </row>
    <row r="324" spans="1:12" ht="78.75" customHeight="1">
      <c r="A324" s="22" t="s">
        <v>112</v>
      </c>
      <c r="B324" s="35" t="s">
        <v>119</v>
      </c>
      <c r="C324" s="34" t="s">
        <v>7</v>
      </c>
      <c r="D324" s="83">
        <f>D325+D326</f>
        <v>7854.3099999999995</v>
      </c>
      <c r="E324" s="43"/>
      <c r="F324" s="28"/>
      <c r="G324" s="3"/>
      <c r="J324" s="83">
        <f t="shared" ref="J324:K324" si="171">J325+J326</f>
        <v>7854.3099999999995</v>
      </c>
      <c r="K324" s="83">
        <f t="shared" si="171"/>
        <v>3381.76</v>
      </c>
      <c r="L324" s="140">
        <f t="shared" si="170"/>
        <v>43.056105501310746</v>
      </c>
    </row>
    <row r="325" spans="1:12" ht="36" customHeight="1">
      <c r="A325" s="22" t="s">
        <v>9</v>
      </c>
      <c r="B325" s="35" t="s">
        <v>119</v>
      </c>
      <c r="C325" s="34">
        <v>200</v>
      </c>
      <c r="D325" s="83">
        <v>116.07</v>
      </c>
      <c r="E325" s="43"/>
      <c r="F325" s="28"/>
      <c r="G325" s="3"/>
      <c r="J325" s="141">
        <v>116.07</v>
      </c>
      <c r="K325" s="141">
        <v>50.65</v>
      </c>
      <c r="L325" s="140">
        <f t="shared" si="170"/>
        <v>43.637460153355732</v>
      </c>
    </row>
    <row r="326" spans="1:12" ht="25.5" customHeight="1">
      <c r="A326" s="22" t="s">
        <v>10</v>
      </c>
      <c r="B326" s="35" t="s">
        <v>119</v>
      </c>
      <c r="C326" s="34">
        <v>300</v>
      </c>
      <c r="D326" s="83">
        <v>7738.24</v>
      </c>
      <c r="E326" s="43"/>
      <c r="F326" s="28"/>
      <c r="G326" s="3"/>
      <c r="J326" s="141">
        <v>7738.24</v>
      </c>
      <c r="K326" s="141">
        <v>3331.11</v>
      </c>
      <c r="L326" s="140">
        <f t="shared" si="170"/>
        <v>43.047385451989086</v>
      </c>
    </row>
    <row r="327" spans="1:12" ht="133.5" customHeight="1">
      <c r="A327" s="57" t="s">
        <v>178</v>
      </c>
      <c r="B327" s="35" t="s">
        <v>152</v>
      </c>
      <c r="C327" s="34" t="s">
        <v>7</v>
      </c>
      <c r="D327" s="83">
        <f>D328+D329+D330</f>
        <v>96474.03</v>
      </c>
      <c r="E327" s="43"/>
      <c r="F327" s="28"/>
      <c r="G327" s="3"/>
      <c r="J327" s="83">
        <f t="shared" ref="J327:K327" si="172">J328+J329+J330</f>
        <v>96474.03</v>
      </c>
      <c r="K327" s="83">
        <f t="shared" si="172"/>
        <v>15718.36</v>
      </c>
      <c r="L327" s="140">
        <f t="shared" ref="L327:L389" si="173">K327/J327*100</f>
        <v>16.292840674324481</v>
      </c>
    </row>
    <row r="328" spans="1:12" ht="75">
      <c r="A328" s="22" t="s">
        <v>17</v>
      </c>
      <c r="B328" s="35" t="s">
        <v>152</v>
      </c>
      <c r="C328" s="34">
        <v>100</v>
      </c>
      <c r="D328" s="83">
        <v>93090.81</v>
      </c>
      <c r="E328" s="43"/>
      <c r="F328" s="28"/>
      <c r="G328" s="3"/>
      <c r="J328" s="141">
        <v>92846.81</v>
      </c>
      <c r="K328" s="141">
        <v>15718.36</v>
      </c>
      <c r="L328" s="140">
        <f t="shared" si="173"/>
        <v>16.929348461191076</v>
      </c>
    </row>
    <row r="329" spans="1:12" ht="39" customHeight="1">
      <c r="A329" s="22" t="s">
        <v>9</v>
      </c>
      <c r="B329" s="35" t="s">
        <v>152</v>
      </c>
      <c r="C329" s="34">
        <v>200</v>
      </c>
      <c r="D329" s="83">
        <v>489</v>
      </c>
      <c r="E329" s="43"/>
      <c r="F329" s="28"/>
      <c r="G329" s="3"/>
      <c r="J329" s="139">
        <v>733</v>
      </c>
      <c r="K329" s="139">
        <v>0</v>
      </c>
      <c r="L329" s="140">
        <f t="shared" si="173"/>
        <v>0</v>
      </c>
    </row>
    <row r="330" spans="1:12" ht="25.5" customHeight="1">
      <c r="A330" s="22" t="s">
        <v>11</v>
      </c>
      <c r="B330" s="35" t="s">
        <v>152</v>
      </c>
      <c r="C330" s="34">
        <v>800</v>
      </c>
      <c r="D330" s="83">
        <v>2894.22</v>
      </c>
      <c r="E330" s="43"/>
      <c r="F330" s="28"/>
      <c r="G330" s="3"/>
      <c r="J330" s="141">
        <v>2894.22</v>
      </c>
      <c r="K330" s="139">
        <v>0</v>
      </c>
      <c r="L330" s="140">
        <f t="shared" si="173"/>
        <v>0</v>
      </c>
    </row>
    <row r="331" spans="1:12" ht="95.25" customHeight="1">
      <c r="A331" s="22" t="s">
        <v>27</v>
      </c>
      <c r="B331" s="35" t="s">
        <v>120</v>
      </c>
      <c r="C331" s="34" t="s">
        <v>7</v>
      </c>
      <c r="D331" s="83">
        <f>D332+D333</f>
        <v>4242.68</v>
      </c>
      <c r="E331" s="43"/>
      <c r="F331" s="28"/>
      <c r="G331" s="3"/>
      <c r="J331" s="83">
        <f t="shared" ref="J331:K331" si="174">J332+J333</f>
        <v>4242.67</v>
      </c>
      <c r="K331" s="83">
        <f t="shared" si="174"/>
        <v>1804</v>
      </c>
      <c r="L331" s="140">
        <f t="shared" si="173"/>
        <v>42.520393997176306</v>
      </c>
    </row>
    <row r="332" spans="1:12" ht="79.5" customHeight="1">
      <c r="A332" s="22" t="s">
        <v>17</v>
      </c>
      <c r="B332" s="35" t="s">
        <v>120</v>
      </c>
      <c r="C332" s="34">
        <v>100</v>
      </c>
      <c r="D332" s="83">
        <v>3440</v>
      </c>
      <c r="E332" s="43"/>
      <c r="F332" s="28"/>
      <c r="G332" s="3"/>
      <c r="J332" s="141">
        <v>3439.99</v>
      </c>
      <c r="K332" s="139">
        <v>1401.2</v>
      </c>
      <c r="L332" s="140">
        <f t="shared" si="173"/>
        <v>40.732676548478338</v>
      </c>
    </row>
    <row r="333" spans="1:12" ht="25.5" customHeight="1">
      <c r="A333" s="22" t="s">
        <v>10</v>
      </c>
      <c r="B333" s="35" t="s">
        <v>120</v>
      </c>
      <c r="C333" s="34">
        <v>300</v>
      </c>
      <c r="D333" s="83">
        <v>802.68</v>
      </c>
      <c r="E333" s="43"/>
      <c r="F333" s="28"/>
      <c r="G333" s="3"/>
      <c r="J333" s="141">
        <v>802.68</v>
      </c>
      <c r="K333" s="139">
        <v>402.8</v>
      </c>
      <c r="L333" s="140">
        <f t="shared" si="173"/>
        <v>50.181890666268004</v>
      </c>
    </row>
    <row r="334" spans="1:12" ht="41.25" customHeight="1">
      <c r="A334" s="22" t="s">
        <v>378</v>
      </c>
      <c r="B334" s="120" t="s">
        <v>415</v>
      </c>
      <c r="C334" s="119" t="s">
        <v>7</v>
      </c>
      <c r="D334" s="83">
        <f>D335</f>
        <v>573.89</v>
      </c>
      <c r="E334" s="43"/>
      <c r="F334" s="28"/>
      <c r="G334" s="3"/>
      <c r="J334" s="83">
        <f t="shared" ref="J334:K334" si="175">J335</f>
        <v>573.89</v>
      </c>
      <c r="K334" s="83">
        <f t="shared" si="175"/>
        <v>0</v>
      </c>
      <c r="L334" s="140">
        <f t="shared" si="173"/>
        <v>0</v>
      </c>
    </row>
    <row r="335" spans="1:12" ht="40.5" customHeight="1">
      <c r="A335" s="22" t="s">
        <v>9</v>
      </c>
      <c r="B335" s="120" t="s">
        <v>415</v>
      </c>
      <c r="C335" s="119">
        <v>200</v>
      </c>
      <c r="D335" s="83">
        <v>573.89</v>
      </c>
      <c r="E335" s="43"/>
      <c r="F335" s="28"/>
      <c r="G335" s="3"/>
      <c r="J335" s="141">
        <v>573.89</v>
      </c>
      <c r="K335" s="139">
        <v>0</v>
      </c>
      <c r="L335" s="140">
        <f t="shared" si="173"/>
        <v>0</v>
      </c>
    </row>
    <row r="336" spans="1:12" ht="25.5" customHeight="1">
      <c r="A336" s="44" t="s">
        <v>197</v>
      </c>
      <c r="B336" s="45" t="s">
        <v>121</v>
      </c>
      <c r="C336" s="46" t="s">
        <v>7</v>
      </c>
      <c r="D336" s="82">
        <f>D337+D341+D343+D345+D349+D352</f>
        <v>423138.00999999995</v>
      </c>
      <c r="E336" s="43"/>
      <c r="F336" s="28"/>
      <c r="G336" s="3"/>
      <c r="J336" s="82">
        <f t="shared" ref="J336:K336" si="176">J337+J341+J343+J345+J349+J352</f>
        <v>431229.01999999996</v>
      </c>
      <c r="K336" s="82">
        <f t="shared" si="176"/>
        <v>81177.78</v>
      </c>
      <c r="L336" s="142">
        <f t="shared" si="173"/>
        <v>18.824748853868879</v>
      </c>
    </row>
    <row r="337" spans="1:12" ht="40.5" customHeight="1">
      <c r="A337" s="22" t="s">
        <v>68</v>
      </c>
      <c r="B337" s="35" t="s">
        <v>122</v>
      </c>
      <c r="C337" s="34" t="s">
        <v>7</v>
      </c>
      <c r="D337" s="83">
        <f>D338+D339+D340</f>
        <v>158827.22</v>
      </c>
      <c r="E337" s="43"/>
      <c r="F337" s="28"/>
      <c r="G337" s="3"/>
      <c r="J337" s="83">
        <f t="shared" ref="J337:K337" si="177">J338+J339+J340</f>
        <v>166918.19999999998</v>
      </c>
      <c r="K337" s="83">
        <f t="shared" si="177"/>
        <v>36214.409999999996</v>
      </c>
      <c r="L337" s="140">
        <f t="shared" si="173"/>
        <v>21.695902543880774</v>
      </c>
    </row>
    <row r="338" spans="1:12" ht="76.5" customHeight="1">
      <c r="A338" s="22" t="s">
        <v>17</v>
      </c>
      <c r="B338" s="35" t="s">
        <v>122</v>
      </c>
      <c r="C338" s="34">
        <v>100</v>
      </c>
      <c r="D338" s="83">
        <v>81755.399999999994</v>
      </c>
      <c r="E338" s="43"/>
      <c r="F338" s="28"/>
      <c r="G338" s="3"/>
      <c r="J338" s="141">
        <v>82646.649999999994</v>
      </c>
      <c r="K338" s="141">
        <v>14788.8</v>
      </c>
      <c r="L338" s="140">
        <f t="shared" si="173"/>
        <v>17.894010223039896</v>
      </c>
    </row>
    <row r="339" spans="1:12" ht="36.75" customHeight="1">
      <c r="A339" s="22" t="s">
        <v>9</v>
      </c>
      <c r="B339" s="35" t="s">
        <v>122</v>
      </c>
      <c r="C339" s="34">
        <v>200</v>
      </c>
      <c r="D339" s="83">
        <v>69508.69</v>
      </c>
      <c r="E339" s="43"/>
      <c r="F339" s="28"/>
      <c r="G339" s="3"/>
      <c r="J339" s="141">
        <v>76577.59</v>
      </c>
      <c r="K339" s="141">
        <v>19609.98</v>
      </c>
      <c r="L339" s="140">
        <f t="shared" si="173"/>
        <v>25.607987924404519</v>
      </c>
    </row>
    <row r="340" spans="1:12" ht="25.5" customHeight="1">
      <c r="A340" s="22" t="s">
        <v>11</v>
      </c>
      <c r="B340" s="35" t="s">
        <v>122</v>
      </c>
      <c r="C340" s="34">
        <v>800</v>
      </c>
      <c r="D340" s="83">
        <v>7563.13</v>
      </c>
      <c r="E340" s="43"/>
      <c r="F340" s="28"/>
      <c r="G340" s="3"/>
      <c r="J340" s="141">
        <v>7693.96</v>
      </c>
      <c r="K340" s="141">
        <v>1815.63</v>
      </c>
      <c r="L340" s="140">
        <f t="shared" si="173"/>
        <v>23.598121123582654</v>
      </c>
    </row>
    <row r="341" spans="1:12" ht="50.25" customHeight="1">
      <c r="A341" s="73" t="s">
        <v>378</v>
      </c>
      <c r="B341" s="120" t="s">
        <v>371</v>
      </c>
      <c r="C341" s="102" t="s">
        <v>7</v>
      </c>
      <c r="D341" s="83">
        <f>D342</f>
        <v>8554.8700000000008</v>
      </c>
      <c r="E341" s="43"/>
      <c r="F341" s="28"/>
      <c r="G341" s="3"/>
      <c r="J341" s="83">
        <f t="shared" ref="J341:K341" si="178">J342</f>
        <v>8554.9</v>
      </c>
      <c r="K341" s="83">
        <f t="shared" si="178"/>
        <v>0</v>
      </c>
      <c r="L341" s="140">
        <f t="shared" si="173"/>
        <v>0</v>
      </c>
    </row>
    <row r="342" spans="1:12" ht="39" customHeight="1">
      <c r="A342" s="98" t="s">
        <v>9</v>
      </c>
      <c r="B342" s="120" t="s">
        <v>371</v>
      </c>
      <c r="C342" s="102">
        <v>200</v>
      </c>
      <c r="D342" s="83">
        <v>8554.8700000000008</v>
      </c>
      <c r="E342" s="43"/>
      <c r="F342" s="28"/>
      <c r="G342" s="3"/>
      <c r="J342" s="139">
        <v>8554.9</v>
      </c>
      <c r="K342" s="139">
        <v>0</v>
      </c>
      <c r="L342" s="140">
        <f t="shared" si="173"/>
        <v>0</v>
      </c>
    </row>
    <row r="343" spans="1:12" ht="38.25" customHeight="1">
      <c r="A343" s="68" t="s">
        <v>472</v>
      </c>
      <c r="B343" s="122" t="s">
        <v>471</v>
      </c>
      <c r="C343" s="121"/>
      <c r="D343" s="83">
        <f>D344</f>
        <v>6269.03</v>
      </c>
      <c r="E343" s="43"/>
      <c r="F343" s="28"/>
      <c r="G343" s="3"/>
      <c r="J343" s="83">
        <f t="shared" ref="J343:K343" si="179">J344</f>
        <v>6269.03</v>
      </c>
      <c r="K343" s="83">
        <f t="shared" si="179"/>
        <v>0</v>
      </c>
      <c r="L343" s="140">
        <f t="shared" si="173"/>
        <v>0</v>
      </c>
    </row>
    <row r="344" spans="1:12" ht="40.5" customHeight="1">
      <c r="A344" s="98" t="s">
        <v>9</v>
      </c>
      <c r="B344" s="122" t="s">
        <v>471</v>
      </c>
      <c r="C344" s="121">
        <v>200</v>
      </c>
      <c r="D344" s="83">
        <v>6269.03</v>
      </c>
      <c r="E344" s="43"/>
      <c r="F344" s="28"/>
      <c r="G344" s="3"/>
      <c r="J344" s="141">
        <v>6269.03</v>
      </c>
      <c r="K344" s="139">
        <v>0</v>
      </c>
      <c r="L344" s="140">
        <f t="shared" si="173"/>
        <v>0</v>
      </c>
    </row>
    <row r="345" spans="1:12" ht="214.5" customHeight="1">
      <c r="A345" s="57" t="s">
        <v>179</v>
      </c>
      <c r="B345" s="35" t="s">
        <v>153</v>
      </c>
      <c r="C345" s="34" t="s">
        <v>7</v>
      </c>
      <c r="D345" s="83">
        <f>D346+D347+D348</f>
        <v>233094.69999999998</v>
      </c>
      <c r="E345" s="43"/>
      <c r="F345" s="28"/>
      <c r="G345" s="3"/>
      <c r="J345" s="83">
        <f t="shared" ref="J345:K345" si="180">J346+J347+J348</f>
        <v>233094.69999999998</v>
      </c>
      <c r="K345" s="83">
        <f t="shared" si="180"/>
        <v>41200.370000000003</v>
      </c>
      <c r="L345" s="140">
        <f t="shared" si="173"/>
        <v>17.675378290454482</v>
      </c>
    </row>
    <row r="346" spans="1:12" ht="75" customHeight="1">
      <c r="A346" s="22" t="s">
        <v>17</v>
      </c>
      <c r="B346" s="35" t="s">
        <v>153</v>
      </c>
      <c r="C346" s="34">
        <v>100</v>
      </c>
      <c r="D346" s="83">
        <v>223990.02</v>
      </c>
      <c r="E346" s="43"/>
      <c r="F346" s="28"/>
      <c r="G346" s="3"/>
      <c r="J346" s="141">
        <v>219796.02</v>
      </c>
      <c r="K346" s="141">
        <v>41078.18</v>
      </c>
      <c r="L346" s="140">
        <f t="shared" si="173"/>
        <v>18.689228312687373</v>
      </c>
    </row>
    <row r="347" spans="1:12" ht="36.75" customHeight="1">
      <c r="A347" s="22" t="s">
        <v>9</v>
      </c>
      <c r="B347" s="35" t="s">
        <v>153</v>
      </c>
      <c r="C347" s="34">
        <v>200</v>
      </c>
      <c r="D347" s="83">
        <v>2111.83</v>
      </c>
      <c r="E347" s="43"/>
      <c r="F347" s="28"/>
      <c r="G347" s="3"/>
      <c r="J347" s="141">
        <v>6305.83</v>
      </c>
      <c r="K347" s="141">
        <v>122.19</v>
      </c>
      <c r="L347" s="140">
        <f t="shared" si="173"/>
        <v>1.9377306397413185</v>
      </c>
    </row>
    <row r="348" spans="1:12" ht="25.5" customHeight="1">
      <c r="A348" s="22" t="s">
        <v>11</v>
      </c>
      <c r="B348" s="35" t="s">
        <v>153</v>
      </c>
      <c r="C348" s="34">
        <v>800</v>
      </c>
      <c r="D348" s="83">
        <v>6992.85</v>
      </c>
      <c r="E348" s="43"/>
      <c r="F348" s="28"/>
      <c r="G348" s="3"/>
      <c r="J348" s="141">
        <v>6992.85</v>
      </c>
      <c r="K348" s="139">
        <v>0</v>
      </c>
      <c r="L348" s="140">
        <f t="shared" si="173"/>
        <v>0</v>
      </c>
    </row>
    <row r="349" spans="1:12" ht="93.75" customHeight="1">
      <c r="A349" s="22" t="s">
        <v>27</v>
      </c>
      <c r="B349" s="35" t="s">
        <v>123</v>
      </c>
      <c r="C349" s="34" t="s">
        <v>7</v>
      </c>
      <c r="D349" s="83">
        <f>D350+D351</f>
        <v>9022.8799999999992</v>
      </c>
      <c r="E349" s="43"/>
      <c r="F349" s="28"/>
      <c r="G349" s="3"/>
      <c r="J349" s="83">
        <f t="shared" ref="J349:K349" si="181">J350+J351</f>
        <v>9022.8799999999992</v>
      </c>
      <c r="K349" s="83">
        <f t="shared" si="181"/>
        <v>3763</v>
      </c>
      <c r="L349" s="140">
        <f t="shared" si="173"/>
        <v>41.705087510861283</v>
      </c>
    </row>
    <row r="350" spans="1:12" ht="77.25" customHeight="1">
      <c r="A350" s="22" t="s">
        <v>17</v>
      </c>
      <c r="B350" s="35" t="s">
        <v>123</v>
      </c>
      <c r="C350" s="34">
        <v>100</v>
      </c>
      <c r="D350" s="83">
        <v>8101.2</v>
      </c>
      <c r="E350" s="43"/>
      <c r="F350" s="28"/>
      <c r="G350" s="3"/>
      <c r="J350" s="139">
        <v>8101.2</v>
      </c>
      <c r="K350" s="141">
        <v>3264.57</v>
      </c>
      <c r="L350" s="140">
        <f t="shared" si="173"/>
        <v>40.297363353577246</v>
      </c>
    </row>
    <row r="351" spans="1:12" ht="25.5" customHeight="1">
      <c r="A351" s="22" t="s">
        <v>10</v>
      </c>
      <c r="B351" s="35" t="s">
        <v>123</v>
      </c>
      <c r="C351" s="34">
        <v>300</v>
      </c>
      <c r="D351" s="83">
        <v>921.68</v>
      </c>
      <c r="E351" s="43"/>
      <c r="F351" s="28"/>
      <c r="G351" s="3"/>
      <c r="J351" s="141">
        <v>921.68</v>
      </c>
      <c r="K351" s="141">
        <v>498.43</v>
      </c>
      <c r="L351" s="140">
        <f t="shared" si="173"/>
        <v>54.078422011978134</v>
      </c>
    </row>
    <row r="352" spans="1:12" ht="51.75" customHeight="1">
      <c r="A352" s="73" t="s">
        <v>379</v>
      </c>
      <c r="B352" s="77" t="s">
        <v>370</v>
      </c>
      <c r="C352" s="34" t="s">
        <v>7</v>
      </c>
      <c r="D352" s="83">
        <f>D353</f>
        <v>7369.31</v>
      </c>
      <c r="E352" s="43"/>
      <c r="F352" s="28"/>
      <c r="G352" s="3"/>
      <c r="J352" s="83">
        <f t="shared" ref="J352:K352" si="182">J353</f>
        <v>7369.31</v>
      </c>
      <c r="K352" s="83">
        <f t="shared" si="182"/>
        <v>0</v>
      </c>
      <c r="L352" s="140">
        <f t="shared" si="173"/>
        <v>0</v>
      </c>
    </row>
    <row r="353" spans="1:12" ht="39.75" customHeight="1">
      <c r="A353" s="73" t="s">
        <v>9</v>
      </c>
      <c r="B353" s="77" t="s">
        <v>370</v>
      </c>
      <c r="C353" s="34">
        <v>200</v>
      </c>
      <c r="D353" s="83">
        <v>7369.31</v>
      </c>
      <c r="E353" s="43"/>
      <c r="F353" s="28"/>
      <c r="G353" s="3"/>
      <c r="J353" s="141">
        <v>7369.31</v>
      </c>
      <c r="K353" s="139">
        <v>0</v>
      </c>
      <c r="L353" s="140">
        <f t="shared" si="173"/>
        <v>0</v>
      </c>
    </row>
    <row r="354" spans="1:12" ht="39.75" customHeight="1">
      <c r="A354" s="73" t="s">
        <v>511</v>
      </c>
      <c r="B354" s="77" t="s">
        <v>512</v>
      </c>
      <c r="C354" s="121" t="s">
        <v>7</v>
      </c>
      <c r="D354" s="83">
        <f>D355+D358</f>
        <v>0</v>
      </c>
      <c r="E354" s="43"/>
      <c r="F354" s="28"/>
      <c r="G354" s="3"/>
      <c r="J354" s="83">
        <f>J355+J358</f>
        <v>1112.3</v>
      </c>
      <c r="K354" s="83">
        <f>K355+K358</f>
        <v>0</v>
      </c>
      <c r="L354" s="140">
        <f t="shared" si="173"/>
        <v>0</v>
      </c>
    </row>
    <row r="355" spans="1:12" ht="39.75" customHeight="1">
      <c r="A355" s="73" t="s">
        <v>511</v>
      </c>
      <c r="B355" s="77" t="s">
        <v>513</v>
      </c>
      <c r="C355" s="121" t="s">
        <v>7</v>
      </c>
      <c r="D355" s="83">
        <f>D356+D357</f>
        <v>0</v>
      </c>
      <c r="E355" s="43"/>
      <c r="F355" s="28"/>
      <c r="G355" s="3"/>
      <c r="J355" s="83">
        <f t="shared" ref="J355:K355" si="183">J356+J357</f>
        <v>1056.69</v>
      </c>
      <c r="K355" s="83">
        <f t="shared" si="183"/>
        <v>0</v>
      </c>
      <c r="L355" s="140">
        <f t="shared" si="173"/>
        <v>0</v>
      </c>
    </row>
    <row r="356" spans="1:12" ht="79.5" customHeight="1">
      <c r="A356" s="22" t="s">
        <v>17</v>
      </c>
      <c r="B356" s="77" t="s">
        <v>513</v>
      </c>
      <c r="C356" s="121">
        <v>100</v>
      </c>
      <c r="D356" s="83">
        <v>0</v>
      </c>
      <c r="E356" s="43"/>
      <c r="F356" s="28"/>
      <c r="G356" s="3"/>
      <c r="J356" s="141">
        <v>1022.28</v>
      </c>
      <c r="K356" s="139">
        <v>0</v>
      </c>
      <c r="L356" s="140">
        <f t="shared" si="173"/>
        <v>0</v>
      </c>
    </row>
    <row r="357" spans="1:12" ht="42.75" customHeight="1">
      <c r="A357" s="22" t="s">
        <v>9</v>
      </c>
      <c r="B357" s="77" t="s">
        <v>513</v>
      </c>
      <c r="C357" s="121">
        <v>200</v>
      </c>
      <c r="D357" s="83">
        <v>0</v>
      </c>
      <c r="E357" s="43"/>
      <c r="F357" s="28"/>
      <c r="G357" s="3"/>
      <c r="J357" s="141">
        <v>34.409999999999997</v>
      </c>
      <c r="K357" s="139">
        <v>0</v>
      </c>
      <c r="L357" s="140">
        <f t="shared" si="173"/>
        <v>0</v>
      </c>
    </row>
    <row r="358" spans="1:12" ht="42.75" customHeight="1">
      <c r="A358" s="73" t="s">
        <v>515</v>
      </c>
      <c r="B358" s="77" t="s">
        <v>514</v>
      </c>
      <c r="C358" s="121" t="s">
        <v>7</v>
      </c>
      <c r="D358" s="83">
        <f>D359</f>
        <v>0</v>
      </c>
      <c r="E358" s="43"/>
      <c r="F358" s="28"/>
      <c r="G358" s="3"/>
      <c r="J358" s="83">
        <f t="shared" ref="J358:K358" si="184">J359</f>
        <v>55.61</v>
      </c>
      <c r="K358" s="83">
        <f t="shared" si="184"/>
        <v>0</v>
      </c>
      <c r="L358" s="140">
        <f t="shared" si="173"/>
        <v>0</v>
      </c>
    </row>
    <row r="359" spans="1:12" ht="80.25" customHeight="1">
      <c r="A359" s="22" t="s">
        <v>17</v>
      </c>
      <c r="B359" s="77" t="s">
        <v>514</v>
      </c>
      <c r="C359" s="121">
        <v>100</v>
      </c>
      <c r="D359" s="83">
        <v>0</v>
      </c>
      <c r="E359" s="43"/>
      <c r="F359" s="28"/>
      <c r="G359" s="3"/>
      <c r="J359" s="141">
        <v>55.61</v>
      </c>
      <c r="K359" s="139">
        <v>0</v>
      </c>
      <c r="L359" s="140">
        <f t="shared" si="173"/>
        <v>0</v>
      </c>
    </row>
    <row r="360" spans="1:12" ht="41.25" customHeight="1">
      <c r="A360" s="73" t="s">
        <v>469</v>
      </c>
      <c r="B360" s="77" t="s">
        <v>470</v>
      </c>
      <c r="C360" s="121"/>
      <c r="D360" s="83">
        <f>D361</f>
        <v>2229.62</v>
      </c>
      <c r="E360" s="43"/>
      <c r="F360" s="28"/>
      <c r="G360" s="3"/>
      <c r="J360" s="83">
        <f t="shared" ref="J360:K361" si="185">J361</f>
        <v>2229.62</v>
      </c>
      <c r="K360" s="83">
        <f t="shared" si="185"/>
        <v>0</v>
      </c>
      <c r="L360" s="140">
        <f t="shared" si="173"/>
        <v>0</v>
      </c>
    </row>
    <row r="361" spans="1:12" ht="55.5" customHeight="1">
      <c r="A361" s="73" t="s">
        <v>380</v>
      </c>
      <c r="B361" s="77" t="s">
        <v>470</v>
      </c>
      <c r="C361" s="34" t="s">
        <v>7</v>
      </c>
      <c r="D361" s="83">
        <f>D362</f>
        <v>2229.62</v>
      </c>
      <c r="E361" s="43"/>
      <c r="F361" s="28"/>
      <c r="G361" s="3"/>
      <c r="J361" s="83">
        <f t="shared" si="185"/>
        <v>2229.62</v>
      </c>
      <c r="K361" s="83">
        <f t="shared" si="185"/>
        <v>0</v>
      </c>
      <c r="L361" s="140">
        <f t="shared" si="173"/>
        <v>0</v>
      </c>
    </row>
    <row r="362" spans="1:12" ht="36" customHeight="1">
      <c r="A362" s="73" t="s">
        <v>9</v>
      </c>
      <c r="B362" s="77" t="s">
        <v>470</v>
      </c>
      <c r="C362" s="34">
        <v>200</v>
      </c>
      <c r="D362" s="83">
        <v>2229.62</v>
      </c>
      <c r="E362" s="43"/>
      <c r="F362" s="28"/>
      <c r="G362" s="3"/>
      <c r="J362" s="141">
        <v>2229.62</v>
      </c>
      <c r="K362" s="139">
        <v>0</v>
      </c>
      <c r="L362" s="140">
        <f t="shared" si="173"/>
        <v>0</v>
      </c>
    </row>
    <row r="363" spans="1:12" ht="39.75" customHeight="1">
      <c r="A363" s="44" t="s">
        <v>386</v>
      </c>
      <c r="B363" s="45" t="s">
        <v>124</v>
      </c>
      <c r="C363" s="46" t="s">
        <v>7</v>
      </c>
      <c r="D363" s="82">
        <f>D364+D368</f>
        <v>37887.379999999997</v>
      </c>
      <c r="E363" s="43"/>
      <c r="F363" s="28"/>
      <c r="G363" s="3"/>
      <c r="J363" s="82">
        <f t="shared" ref="J363:K363" si="186">J364+J368</f>
        <v>38688.62000000001</v>
      </c>
      <c r="K363" s="82">
        <f t="shared" si="186"/>
        <v>6741.7</v>
      </c>
      <c r="L363" s="142">
        <f t="shared" si="173"/>
        <v>17.425537535326921</v>
      </c>
    </row>
    <row r="364" spans="1:12" ht="39.75" customHeight="1">
      <c r="A364" s="22" t="s">
        <v>109</v>
      </c>
      <c r="B364" s="35" t="s">
        <v>125</v>
      </c>
      <c r="C364" s="34" t="s">
        <v>7</v>
      </c>
      <c r="D364" s="83">
        <f>D365+D366+D367</f>
        <v>37780.769999999997</v>
      </c>
      <c r="E364" s="43"/>
      <c r="F364" s="28"/>
      <c r="G364" s="3"/>
      <c r="J364" s="83">
        <f t="shared" ref="J364:K364" si="187">J365+J366+J367</f>
        <v>38582.040000000008</v>
      </c>
      <c r="K364" s="83">
        <f t="shared" si="187"/>
        <v>6741.7</v>
      </c>
      <c r="L364" s="140">
        <f t="shared" si="173"/>
        <v>17.473674279535238</v>
      </c>
    </row>
    <row r="365" spans="1:12" ht="81" customHeight="1">
      <c r="A365" s="22" t="s">
        <v>17</v>
      </c>
      <c r="B365" s="35" t="s">
        <v>125</v>
      </c>
      <c r="C365" s="34">
        <v>100</v>
      </c>
      <c r="D365" s="83">
        <v>33781.279999999999</v>
      </c>
      <c r="E365" s="43"/>
      <c r="F365" s="28"/>
      <c r="G365" s="3"/>
      <c r="J365" s="139">
        <v>34195.800000000003</v>
      </c>
      <c r="K365" s="141">
        <v>5582.44</v>
      </c>
      <c r="L365" s="140">
        <f t="shared" si="173"/>
        <v>16.324928792424799</v>
      </c>
    </row>
    <row r="366" spans="1:12" ht="36" customHeight="1">
      <c r="A366" s="22" t="s">
        <v>9</v>
      </c>
      <c r="B366" s="35" t="s">
        <v>125</v>
      </c>
      <c r="C366" s="34">
        <v>200</v>
      </c>
      <c r="D366" s="83">
        <v>3771.32</v>
      </c>
      <c r="E366" s="43"/>
      <c r="F366" s="28"/>
      <c r="G366" s="3"/>
      <c r="J366" s="141">
        <v>4145.37</v>
      </c>
      <c r="K366" s="141">
        <v>1105.4100000000001</v>
      </c>
      <c r="L366" s="140">
        <f t="shared" si="173"/>
        <v>26.666135954088539</v>
      </c>
    </row>
    <row r="367" spans="1:12" ht="25.5" customHeight="1">
      <c r="A367" s="22" t="s">
        <v>11</v>
      </c>
      <c r="B367" s="35" t="s">
        <v>125</v>
      </c>
      <c r="C367" s="34">
        <v>800</v>
      </c>
      <c r="D367" s="83">
        <v>228.17</v>
      </c>
      <c r="E367" s="43"/>
      <c r="F367" s="28"/>
      <c r="G367" s="3"/>
      <c r="J367" s="141">
        <v>240.87</v>
      </c>
      <c r="K367" s="141">
        <v>53.85</v>
      </c>
      <c r="L367" s="140">
        <f t="shared" si="173"/>
        <v>22.356457840328808</v>
      </c>
    </row>
    <row r="368" spans="1:12" ht="42" customHeight="1">
      <c r="A368" s="22" t="s">
        <v>378</v>
      </c>
      <c r="B368" s="77" t="s">
        <v>400</v>
      </c>
      <c r="C368" s="104" t="s">
        <v>7</v>
      </c>
      <c r="D368" s="83">
        <f>D369</f>
        <v>106.61</v>
      </c>
      <c r="E368" s="43"/>
      <c r="F368" s="28"/>
      <c r="G368" s="3"/>
      <c r="J368" s="83">
        <f t="shared" ref="J368:K368" si="188">J369</f>
        <v>106.58</v>
      </c>
      <c r="K368" s="83">
        <f t="shared" si="188"/>
        <v>0</v>
      </c>
      <c r="L368" s="140">
        <f t="shared" si="173"/>
        <v>0</v>
      </c>
    </row>
    <row r="369" spans="1:12" ht="40.5" customHeight="1">
      <c r="A369" s="22" t="s">
        <v>9</v>
      </c>
      <c r="B369" s="77" t="s">
        <v>400</v>
      </c>
      <c r="C369" s="104">
        <v>200</v>
      </c>
      <c r="D369" s="83">
        <v>106.61</v>
      </c>
      <c r="E369" s="43"/>
      <c r="F369" s="28"/>
      <c r="G369" s="3"/>
      <c r="J369" s="141">
        <v>106.58</v>
      </c>
      <c r="K369" s="139">
        <v>0</v>
      </c>
      <c r="L369" s="140">
        <f t="shared" si="173"/>
        <v>0</v>
      </c>
    </row>
    <row r="370" spans="1:12" ht="44.25" customHeight="1">
      <c r="A370" s="44" t="s">
        <v>198</v>
      </c>
      <c r="B370" s="45" t="s">
        <v>126</v>
      </c>
      <c r="C370" s="46" t="s">
        <v>7</v>
      </c>
      <c r="D370" s="82">
        <f>D373+D371</f>
        <v>2320.33</v>
      </c>
      <c r="E370" s="43"/>
      <c r="F370" s="28"/>
      <c r="G370" s="3"/>
      <c r="J370" s="82">
        <f t="shared" ref="J370:K370" si="189">J373+J371</f>
        <v>2463.2199999999998</v>
      </c>
      <c r="K370" s="82">
        <f t="shared" si="189"/>
        <v>338.23</v>
      </c>
      <c r="L370" s="142">
        <f t="shared" si="173"/>
        <v>13.731213614699461</v>
      </c>
    </row>
    <row r="371" spans="1:12" ht="25.5" customHeight="1">
      <c r="A371" s="22" t="s">
        <v>110</v>
      </c>
      <c r="B371" s="35" t="s">
        <v>127</v>
      </c>
      <c r="C371" s="46" t="s">
        <v>7</v>
      </c>
      <c r="D371" s="83">
        <f>D372</f>
        <v>160</v>
      </c>
      <c r="E371" s="43"/>
      <c r="F371" s="28"/>
      <c r="G371" s="3"/>
      <c r="J371" s="83">
        <f t="shared" ref="J371:K371" si="190">J372</f>
        <v>160</v>
      </c>
      <c r="K371" s="83">
        <f t="shared" si="190"/>
        <v>16.66</v>
      </c>
      <c r="L371" s="140">
        <f t="shared" si="173"/>
        <v>10.4125</v>
      </c>
    </row>
    <row r="372" spans="1:12" ht="41.25" customHeight="1">
      <c r="A372" s="22" t="s">
        <v>9</v>
      </c>
      <c r="B372" s="35" t="s">
        <v>127</v>
      </c>
      <c r="C372" s="34">
        <v>200</v>
      </c>
      <c r="D372" s="83">
        <v>160</v>
      </c>
      <c r="E372" s="43"/>
      <c r="F372" s="28"/>
      <c r="G372" s="3"/>
      <c r="J372" s="139">
        <v>160</v>
      </c>
      <c r="K372" s="141">
        <v>16.66</v>
      </c>
      <c r="L372" s="140">
        <f t="shared" si="173"/>
        <v>10.4125</v>
      </c>
    </row>
    <row r="373" spans="1:12" ht="44.25" customHeight="1">
      <c r="A373" s="22" t="s">
        <v>68</v>
      </c>
      <c r="B373" s="35" t="s">
        <v>128</v>
      </c>
      <c r="C373" s="46" t="s">
        <v>7</v>
      </c>
      <c r="D373" s="83">
        <f>D374+D375+D376</f>
        <v>2160.33</v>
      </c>
      <c r="E373" s="43"/>
      <c r="F373" s="28"/>
      <c r="G373" s="3"/>
      <c r="J373" s="83">
        <f t="shared" ref="J373:K373" si="191">J374+J375+J376</f>
        <v>2303.2199999999998</v>
      </c>
      <c r="K373" s="83">
        <f t="shared" si="191"/>
        <v>321.57</v>
      </c>
      <c r="L373" s="140">
        <f t="shared" si="173"/>
        <v>13.961757886784589</v>
      </c>
    </row>
    <row r="374" spans="1:12" ht="78" customHeight="1">
      <c r="A374" s="22" t="s">
        <v>17</v>
      </c>
      <c r="B374" s="35" t="s">
        <v>128</v>
      </c>
      <c r="C374" s="34">
        <v>100</v>
      </c>
      <c r="D374" s="83">
        <v>1616.67</v>
      </c>
      <c r="E374" s="43"/>
      <c r="F374" s="28"/>
      <c r="G374" s="3"/>
      <c r="J374" s="141">
        <v>1616.67</v>
      </c>
      <c r="K374" s="141">
        <v>258.31</v>
      </c>
      <c r="L374" s="140">
        <f t="shared" si="173"/>
        <v>15.977905200195464</v>
      </c>
    </row>
    <row r="375" spans="1:12" ht="40.5" customHeight="1">
      <c r="A375" s="22" t="s">
        <v>9</v>
      </c>
      <c r="B375" s="35" t="s">
        <v>128</v>
      </c>
      <c r="C375" s="34">
        <v>200</v>
      </c>
      <c r="D375" s="83">
        <v>541.55999999999995</v>
      </c>
      <c r="E375" s="43"/>
      <c r="F375" s="28"/>
      <c r="G375" s="3"/>
      <c r="J375" s="141">
        <v>683.89</v>
      </c>
      <c r="K375" s="141">
        <v>62.75</v>
      </c>
      <c r="L375" s="140">
        <f t="shared" si="173"/>
        <v>9.1754521926040731</v>
      </c>
    </row>
    <row r="376" spans="1:12" ht="25.5" customHeight="1">
      <c r="A376" s="22" t="s">
        <v>11</v>
      </c>
      <c r="B376" s="35" t="s">
        <v>128</v>
      </c>
      <c r="C376" s="34">
        <v>800</v>
      </c>
      <c r="D376" s="83">
        <v>2.1</v>
      </c>
      <c r="E376" s="43"/>
      <c r="F376" s="28"/>
      <c r="G376" s="3"/>
      <c r="J376" s="141">
        <v>2.66</v>
      </c>
      <c r="K376" s="141">
        <v>0.51</v>
      </c>
      <c r="L376" s="140">
        <f t="shared" si="173"/>
        <v>19.172932330827066</v>
      </c>
    </row>
    <row r="377" spans="1:12" ht="39" customHeight="1">
      <c r="A377" s="44" t="s">
        <v>269</v>
      </c>
      <c r="B377" s="45" t="s">
        <v>129</v>
      </c>
      <c r="C377" s="46" t="s">
        <v>7</v>
      </c>
      <c r="D377" s="82">
        <f>D378</f>
        <v>1884.8100000000002</v>
      </c>
      <c r="E377" s="43"/>
      <c r="F377" s="28"/>
      <c r="G377" s="3"/>
      <c r="J377" s="82">
        <f t="shared" ref="J377:K377" si="192">J378</f>
        <v>5347.44</v>
      </c>
      <c r="K377" s="82">
        <f t="shared" si="192"/>
        <v>214.43</v>
      </c>
      <c r="L377" s="142">
        <f t="shared" si="173"/>
        <v>4.0099561659410865</v>
      </c>
    </row>
    <row r="378" spans="1:12" ht="41.25" customHeight="1">
      <c r="A378" s="22" t="s">
        <v>68</v>
      </c>
      <c r="B378" s="35" t="s">
        <v>130</v>
      </c>
      <c r="C378" s="46" t="s">
        <v>7</v>
      </c>
      <c r="D378" s="83">
        <f>D379+D380+D381</f>
        <v>1884.8100000000002</v>
      </c>
      <c r="E378" s="43"/>
      <c r="F378" s="28"/>
      <c r="G378" s="3"/>
      <c r="J378" s="83">
        <f t="shared" ref="J378:K378" si="193">J379+J380+J381</f>
        <v>5347.44</v>
      </c>
      <c r="K378" s="83">
        <f t="shared" si="193"/>
        <v>214.43</v>
      </c>
      <c r="L378" s="140">
        <f t="shared" si="173"/>
        <v>4.0099561659410865</v>
      </c>
    </row>
    <row r="379" spans="1:12" ht="75.75" customHeight="1">
      <c r="A379" s="22" t="s">
        <v>17</v>
      </c>
      <c r="B379" s="35" t="s">
        <v>130</v>
      </c>
      <c r="C379" s="34">
        <v>100</v>
      </c>
      <c r="D379" s="83">
        <v>1096.3800000000001</v>
      </c>
      <c r="E379" s="43"/>
      <c r="F379" s="28"/>
      <c r="G379" s="3"/>
      <c r="J379" s="141">
        <v>2662.45</v>
      </c>
      <c r="K379" s="141">
        <v>171.38</v>
      </c>
      <c r="L379" s="140">
        <f t="shared" si="173"/>
        <v>6.4369283930214651</v>
      </c>
    </row>
    <row r="380" spans="1:12" ht="42.75" customHeight="1">
      <c r="A380" s="22" t="s">
        <v>9</v>
      </c>
      <c r="B380" s="35" t="s">
        <v>130</v>
      </c>
      <c r="C380" s="34">
        <v>200</v>
      </c>
      <c r="D380" s="83">
        <v>692.52</v>
      </c>
      <c r="E380" s="43"/>
      <c r="F380" s="28"/>
      <c r="G380" s="3"/>
      <c r="J380" s="141">
        <v>2589.08</v>
      </c>
      <c r="K380" s="141">
        <v>33.61</v>
      </c>
      <c r="L380" s="140">
        <f t="shared" si="173"/>
        <v>1.2981445146538539</v>
      </c>
    </row>
    <row r="381" spans="1:12" ht="30.75" customHeight="1">
      <c r="A381" s="22" t="s">
        <v>11</v>
      </c>
      <c r="B381" s="35" t="s">
        <v>130</v>
      </c>
      <c r="C381" s="34">
        <v>800</v>
      </c>
      <c r="D381" s="83">
        <v>95.91</v>
      </c>
      <c r="E381" s="43"/>
      <c r="F381" s="28"/>
      <c r="G381" s="3"/>
      <c r="J381" s="141">
        <v>95.91</v>
      </c>
      <c r="K381" s="141">
        <v>9.44</v>
      </c>
      <c r="L381" s="140">
        <f t="shared" si="173"/>
        <v>9.8425607340214789</v>
      </c>
    </row>
    <row r="382" spans="1:12" ht="39.75" customHeight="1">
      <c r="A382" s="44" t="s">
        <v>199</v>
      </c>
      <c r="B382" s="45" t="s">
        <v>131</v>
      </c>
      <c r="C382" s="46" t="s">
        <v>7</v>
      </c>
      <c r="D382" s="82">
        <f>D383+D386</f>
        <v>5329</v>
      </c>
      <c r="E382" s="43"/>
      <c r="F382" s="28"/>
      <c r="G382" s="3"/>
      <c r="J382" s="82">
        <f t="shared" ref="J382:K382" si="194">J383+J386</f>
        <v>5736.49</v>
      </c>
      <c r="K382" s="82">
        <f t="shared" si="194"/>
        <v>4</v>
      </c>
      <c r="L382" s="142">
        <f t="shared" si="173"/>
        <v>6.9729050342631119E-2</v>
      </c>
    </row>
    <row r="383" spans="1:12" ht="39.75" customHeight="1">
      <c r="A383" s="22" t="s">
        <v>468</v>
      </c>
      <c r="B383" s="35" t="s">
        <v>132</v>
      </c>
      <c r="C383" s="46" t="s">
        <v>7</v>
      </c>
      <c r="D383" s="83">
        <f>D385+D384</f>
        <v>624</v>
      </c>
      <c r="E383" s="43"/>
      <c r="F383" s="28"/>
      <c r="G383" s="3"/>
      <c r="J383" s="83">
        <f t="shared" ref="J383:K383" si="195">J385+J384</f>
        <v>626.61</v>
      </c>
      <c r="K383" s="83">
        <f t="shared" si="195"/>
        <v>0</v>
      </c>
      <c r="L383" s="140">
        <f t="shared" si="173"/>
        <v>0</v>
      </c>
    </row>
    <row r="384" spans="1:12" ht="73.5" customHeight="1">
      <c r="A384" s="22" t="s">
        <v>17</v>
      </c>
      <c r="B384" s="35" t="s">
        <v>132</v>
      </c>
      <c r="C384" s="34">
        <v>100</v>
      </c>
      <c r="D384" s="83">
        <v>0</v>
      </c>
      <c r="E384" s="43"/>
      <c r="F384" s="28"/>
      <c r="G384" s="3"/>
      <c r="J384" s="139">
        <v>0</v>
      </c>
      <c r="K384" s="139">
        <v>0</v>
      </c>
      <c r="L384" s="140">
        <v>0</v>
      </c>
    </row>
    <row r="385" spans="1:12" ht="41.25" customHeight="1">
      <c r="A385" s="22" t="s">
        <v>9</v>
      </c>
      <c r="B385" s="35" t="s">
        <v>132</v>
      </c>
      <c r="C385" s="34">
        <v>200</v>
      </c>
      <c r="D385" s="83">
        <v>624</v>
      </c>
      <c r="E385" s="43"/>
      <c r="F385" s="28"/>
      <c r="G385" s="3"/>
      <c r="J385" s="141">
        <v>626.61</v>
      </c>
      <c r="K385" s="139">
        <v>0</v>
      </c>
      <c r="L385" s="140">
        <f t="shared" si="173"/>
        <v>0</v>
      </c>
    </row>
    <row r="386" spans="1:12" ht="39.75" customHeight="1">
      <c r="A386" s="38" t="s">
        <v>151</v>
      </c>
      <c r="B386" s="35" t="s">
        <v>133</v>
      </c>
      <c r="C386" s="46" t="s">
        <v>7</v>
      </c>
      <c r="D386" s="83">
        <f>D388+D389+D387</f>
        <v>4705</v>
      </c>
      <c r="E386" s="43"/>
      <c r="F386" s="28"/>
      <c r="G386" s="3"/>
      <c r="J386" s="83">
        <f t="shared" ref="J386:K386" si="196">J388+J389+J387</f>
        <v>5109.88</v>
      </c>
      <c r="K386" s="83">
        <f t="shared" si="196"/>
        <v>4</v>
      </c>
      <c r="L386" s="140">
        <f t="shared" si="173"/>
        <v>7.8279724768487713E-2</v>
      </c>
    </row>
    <row r="387" spans="1:12" ht="76.5" customHeight="1">
      <c r="A387" s="22" t="s">
        <v>17</v>
      </c>
      <c r="B387" s="120" t="s">
        <v>133</v>
      </c>
      <c r="C387" s="119">
        <v>100</v>
      </c>
      <c r="D387" s="83">
        <v>54.3</v>
      </c>
      <c r="E387" s="43"/>
      <c r="F387" s="28"/>
      <c r="G387" s="3"/>
      <c r="J387" s="139">
        <v>54.3</v>
      </c>
      <c r="K387" s="139">
        <v>0</v>
      </c>
      <c r="L387" s="140">
        <f t="shared" si="173"/>
        <v>0</v>
      </c>
    </row>
    <row r="388" spans="1:12" ht="40.5" customHeight="1">
      <c r="A388" s="22" t="s">
        <v>9</v>
      </c>
      <c r="B388" s="35" t="s">
        <v>133</v>
      </c>
      <c r="C388" s="34">
        <v>200</v>
      </c>
      <c r="D388" s="83">
        <v>3786.7</v>
      </c>
      <c r="E388" s="43"/>
      <c r="F388" s="28"/>
      <c r="G388" s="3"/>
      <c r="J388" s="141">
        <v>4119.58</v>
      </c>
      <c r="K388" s="139">
        <v>4</v>
      </c>
      <c r="L388" s="140">
        <f t="shared" si="173"/>
        <v>9.7097276906869145E-2</v>
      </c>
    </row>
    <row r="389" spans="1:12" ht="24.75" customHeight="1">
      <c r="A389" s="38" t="s">
        <v>10</v>
      </c>
      <c r="B389" s="35" t="s">
        <v>133</v>
      </c>
      <c r="C389" s="34">
        <v>300</v>
      </c>
      <c r="D389" s="83">
        <v>864</v>
      </c>
      <c r="E389" s="43"/>
      <c r="F389" s="28"/>
      <c r="G389" s="3"/>
      <c r="J389" s="139">
        <v>936</v>
      </c>
      <c r="K389" s="139">
        <v>0</v>
      </c>
      <c r="L389" s="140">
        <f t="shared" si="173"/>
        <v>0</v>
      </c>
    </row>
    <row r="390" spans="1:12" ht="60" customHeight="1">
      <c r="A390" s="38" t="s">
        <v>44</v>
      </c>
      <c r="B390" s="35" t="s">
        <v>133</v>
      </c>
      <c r="C390" s="34">
        <v>600</v>
      </c>
      <c r="D390" s="83">
        <v>0</v>
      </c>
      <c r="E390" s="43"/>
      <c r="F390" s="28"/>
      <c r="G390" s="3"/>
      <c r="J390" s="139">
        <v>0</v>
      </c>
      <c r="K390" s="139">
        <v>0</v>
      </c>
      <c r="L390" s="140">
        <v>0</v>
      </c>
    </row>
    <row r="391" spans="1:12" ht="58.5" customHeight="1">
      <c r="A391" s="44" t="s">
        <v>200</v>
      </c>
      <c r="B391" s="45" t="s">
        <v>134</v>
      </c>
      <c r="C391" s="46" t="s">
        <v>7</v>
      </c>
      <c r="D391" s="82">
        <f>D392+D396+D398</f>
        <v>16306.519999999999</v>
      </c>
      <c r="E391" s="43"/>
      <c r="F391" s="28"/>
      <c r="G391" s="3"/>
      <c r="J391" s="82">
        <f t="shared" ref="J391:K391" si="197">J392+J396+J398</f>
        <v>16469.080000000002</v>
      </c>
      <c r="K391" s="82">
        <f t="shared" si="197"/>
        <v>2877.3399999999997</v>
      </c>
      <c r="L391" s="142">
        <f t="shared" ref="L391:L394" si="198">K391/J391*100</f>
        <v>17.471164145173862</v>
      </c>
    </row>
    <row r="392" spans="1:12" ht="39.75" customHeight="1">
      <c r="A392" s="22" t="s">
        <v>15</v>
      </c>
      <c r="B392" s="35" t="s">
        <v>135</v>
      </c>
      <c r="C392" s="34" t="s">
        <v>7</v>
      </c>
      <c r="D392" s="83">
        <f>D393+D394+D395</f>
        <v>483.50000000000006</v>
      </c>
      <c r="E392" s="43"/>
      <c r="F392" s="28"/>
      <c r="G392" s="3"/>
      <c r="J392" s="83">
        <f t="shared" ref="J392:K392" si="199">J393+J394+J395</f>
        <v>592.1</v>
      </c>
      <c r="K392" s="83">
        <f t="shared" si="199"/>
        <v>58.35</v>
      </c>
      <c r="L392" s="140">
        <f t="shared" si="198"/>
        <v>9.8547542644823505</v>
      </c>
    </row>
    <row r="393" spans="1:12" ht="82.5" customHeight="1">
      <c r="A393" s="22" t="s">
        <v>17</v>
      </c>
      <c r="B393" s="35" t="s">
        <v>135</v>
      </c>
      <c r="C393" s="34">
        <v>100</v>
      </c>
      <c r="D393" s="83">
        <v>127.42</v>
      </c>
      <c r="E393" s="43"/>
      <c r="F393" s="28"/>
      <c r="G393" s="3"/>
      <c r="J393" s="141">
        <v>127.42</v>
      </c>
      <c r="K393" s="139">
        <v>0</v>
      </c>
      <c r="L393" s="140">
        <f t="shared" si="198"/>
        <v>0</v>
      </c>
    </row>
    <row r="394" spans="1:12" ht="43.5" customHeight="1">
      <c r="A394" s="22" t="s">
        <v>9</v>
      </c>
      <c r="B394" s="35" t="s">
        <v>135</v>
      </c>
      <c r="C394" s="34">
        <v>200</v>
      </c>
      <c r="D394" s="83">
        <v>352.23</v>
      </c>
      <c r="E394" s="43"/>
      <c r="F394" s="28"/>
      <c r="G394" s="3"/>
      <c r="J394" s="141">
        <v>460.83</v>
      </c>
      <c r="K394" s="141">
        <v>56.85</v>
      </c>
      <c r="L394" s="140">
        <f t="shared" si="198"/>
        <v>12.336436429919928</v>
      </c>
    </row>
    <row r="395" spans="1:12" ht="25.5" customHeight="1">
      <c r="A395" s="22" t="s">
        <v>11</v>
      </c>
      <c r="B395" s="35" t="s">
        <v>135</v>
      </c>
      <c r="C395" s="34">
        <v>800</v>
      </c>
      <c r="D395" s="83">
        <v>3.85</v>
      </c>
      <c r="E395" s="43"/>
      <c r="F395" s="28"/>
      <c r="G395" s="3"/>
      <c r="J395" s="141">
        <v>3.85</v>
      </c>
      <c r="K395" s="139">
        <v>1.5</v>
      </c>
      <c r="L395" s="140">
        <f>K395/J395*100</f>
        <v>38.961038961038966</v>
      </c>
    </row>
    <row r="396" spans="1:12" ht="83.25" customHeight="1">
      <c r="A396" s="22" t="s">
        <v>17</v>
      </c>
      <c r="B396" s="35" t="s">
        <v>136</v>
      </c>
      <c r="C396" s="34" t="s">
        <v>7</v>
      </c>
      <c r="D396" s="83">
        <f>D397</f>
        <v>4119.8500000000004</v>
      </c>
      <c r="E396" s="43"/>
      <c r="F396" s="28"/>
      <c r="G396" s="3"/>
      <c r="J396" s="83">
        <f t="shared" ref="J396:K396" si="200">J397</f>
        <v>4119.8500000000004</v>
      </c>
      <c r="K396" s="83">
        <f t="shared" si="200"/>
        <v>757.69</v>
      </c>
      <c r="L396" s="140">
        <f t="shared" ref="L396:L401" si="201">K396/J396*100</f>
        <v>18.391203563236523</v>
      </c>
    </row>
    <row r="397" spans="1:12" ht="39.75" customHeight="1">
      <c r="A397" s="22" t="s">
        <v>25</v>
      </c>
      <c r="B397" s="35" t="s">
        <v>136</v>
      </c>
      <c r="C397" s="34">
        <v>100</v>
      </c>
      <c r="D397" s="83">
        <v>4119.8500000000004</v>
      </c>
      <c r="E397" s="43"/>
      <c r="F397" s="28"/>
      <c r="G397" s="3"/>
      <c r="J397" s="141">
        <v>4119.8500000000004</v>
      </c>
      <c r="K397" s="141">
        <v>757.69</v>
      </c>
      <c r="L397" s="140">
        <f t="shared" si="201"/>
        <v>18.391203563236523</v>
      </c>
    </row>
    <row r="398" spans="1:12" ht="39.75" customHeight="1">
      <c r="A398" s="22" t="s">
        <v>68</v>
      </c>
      <c r="B398" s="35" t="s">
        <v>137</v>
      </c>
      <c r="C398" s="34" t="s">
        <v>7</v>
      </c>
      <c r="D398" s="83">
        <f>D399+D400+D401</f>
        <v>11703.169999999998</v>
      </c>
      <c r="E398" s="43"/>
      <c r="F398" s="28"/>
      <c r="G398" s="3"/>
      <c r="J398" s="83">
        <f t="shared" ref="J398:K398" si="202">J399+J400+J401</f>
        <v>11757.13</v>
      </c>
      <c r="K398" s="83">
        <f t="shared" si="202"/>
        <v>2061.2999999999997</v>
      </c>
      <c r="L398" s="140">
        <f t="shared" si="201"/>
        <v>17.532339950311002</v>
      </c>
    </row>
    <row r="399" spans="1:12" ht="87" customHeight="1">
      <c r="A399" s="22" t="s">
        <v>17</v>
      </c>
      <c r="B399" s="35" t="s">
        <v>137</v>
      </c>
      <c r="C399" s="34">
        <v>100</v>
      </c>
      <c r="D399" s="83">
        <v>9877.49</v>
      </c>
      <c r="E399" s="43"/>
      <c r="F399" s="28"/>
      <c r="G399" s="3"/>
      <c r="J399" s="141">
        <v>9882.66</v>
      </c>
      <c r="K399" s="141">
        <v>1600.48</v>
      </c>
      <c r="L399" s="140">
        <f t="shared" si="201"/>
        <v>16.194830136825512</v>
      </c>
    </row>
    <row r="400" spans="1:12" ht="42" customHeight="1">
      <c r="A400" s="22" t="s">
        <v>9</v>
      </c>
      <c r="B400" s="35" t="s">
        <v>137</v>
      </c>
      <c r="C400" s="34">
        <v>200</v>
      </c>
      <c r="D400" s="83">
        <v>1813.05</v>
      </c>
      <c r="E400" s="43"/>
      <c r="F400" s="28"/>
      <c r="G400" s="3"/>
      <c r="J400" s="141">
        <v>1860.34</v>
      </c>
      <c r="K400" s="141">
        <v>458.64</v>
      </c>
      <c r="L400" s="140">
        <f t="shared" si="201"/>
        <v>24.653557951772257</v>
      </c>
    </row>
    <row r="401" spans="1:12" ht="24" customHeight="1">
      <c r="A401" s="22" t="s">
        <v>11</v>
      </c>
      <c r="B401" s="35" t="s">
        <v>137</v>
      </c>
      <c r="C401" s="34">
        <v>800</v>
      </c>
      <c r="D401" s="83">
        <v>12.63</v>
      </c>
      <c r="E401" s="43"/>
      <c r="F401" s="28"/>
      <c r="G401" s="3"/>
      <c r="J401" s="141">
        <v>14.13</v>
      </c>
      <c r="K401" s="141">
        <v>2.1800000000000002</v>
      </c>
      <c r="L401" s="140">
        <f t="shared" si="201"/>
        <v>15.428167020523709</v>
      </c>
    </row>
    <row r="402" spans="1:12" ht="39.75" customHeight="1">
      <c r="A402" s="44" t="s">
        <v>201</v>
      </c>
      <c r="B402" s="45" t="s">
        <v>138</v>
      </c>
      <c r="C402" s="34" t="s">
        <v>7</v>
      </c>
      <c r="D402" s="82">
        <f>D403+D405+D407+D410</f>
        <v>29635.95</v>
      </c>
      <c r="E402" s="43"/>
      <c r="F402" s="28"/>
      <c r="G402" s="3"/>
      <c r="J402" s="82">
        <f>J403+J405+J407+J410</f>
        <v>29635.95</v>
      </c>
      <c r="K402" s="82">
        <f t="shared" ref="K402" si="203">K403+K405+K407+K410</f>
        <v>5540.92</v>
      </c>
      <c r="L402" s="142">
        <f t="shared" ref="L402:L408" si="204">K402/J402*100</f>
        <v>18.696616777933556</v>
      </c>
    </row>
    <row r="403" spans="1:12" ht="39.75" customHeight="1">
      <c r="A403" s="22" t="s">
        <v>166</v>
      </c>
      <c r="B403" s="35" t="s">
        <v>270</v>
      </c>
      <c r="C403" s="34" t="s">
        <v>7</v>
      </c>
      <c r="D403" s="83">
        <f>D404</f>
        <v>12490</v>
      </c>
      <c r="E403" s="43"/>
      <c r="F403" s="28"/>
      <c r="G403" s="3"/>
      <c r="J403" s="83">
        <f t="shared" ref="J403:K403" si="205">J404</f>
        <v>12490</v>
      </c>
      <c r="K403" s="83">
        <f t="shared" si="205"/>
        <v>2124.38</v>
      </c>
      <c r="L403" s="140">
        <f t="shared" si="204"/>
        <v>17.00864691753403</v>
      </c>
    </row>
    <row r="404" spans="1:12" ht="24" customHeight="1">
      <c r="A404" s="22" t="s">
        <v>10</v>
      </c>
      <c r="B404" s="35" t="s">
        <v>270</v>
      </c>
      <c r="C404" s="34">
        <v>300</v>
      </c>
      <c r="D404" s="83">
        <v>12490</v>
      </c>
      <c r="E404" s="43"/>
      <c r="F404" s="28"/>
      <c r="G404" s="3"/>
      <c r="J404" s="139">
        <v>12490</v>
      </c>
      <c r="K404" s="141">
        <v>2124.38</v>
      </c>
      <c r="L404" s="140">
        <f t="shared" si="204"/>
        <v>17.00864691753403</v>
      </c>
    </row>
    <row r="405" spans="1:12" ht="60.75" customHeight="1">
      <c r="A405" s="22" t="s">
        <v>167</v>
      </c>
      <c r="B405" s="35" t="s">
        <v>271</v>
      </c>
      <c r="C405" s="34" t="s">
        <v>7</v>
      </c>
      <c r="D405" s="83">
        <f>D406</f>
        <v>15236</v>
      </c>
      <c r="E405" s="43"/>
      <c r="F405" s="28"/>
      <c r="G405" s="3"/>
      <c r="J405" s="83">
        <f>J406</f>
        <v>15236</v>
      </c>
      <c r="K405" s="83">
        <f>K406</f>
        <v>3135.45</v>
      </c>
      <c r="L405" s="140">
        <f t="shared" si="204"/>
        <v>20.57922026778682</v>
      </c>
    </row>
    <row r="406" spans="1:12" ht="24" customHeight="1">
      <c r="A406" s="22" t="s">
        <v>10</v>
      </c>
      <c r="B406" s="35" t="s">
        <v>271</v>
      </c>
      <c r="C406" s="34">
        <v>300</v>
      </c>
      <c r="D406" s="83">
        <v>15236</v>
      </c>
      <c r="E406" s="43"/>
      <c r="F406" s="28"/>
      <c r="G406" s="3"/>
      <c r="J406" s="139">
        <v>15236</v>
      </c>
      <c r="K406" s="141">
        <v>3135.45</v>
      </c>
      <c r="L406" s="140">
        <f t="shared" si="204"/>
        <v>20.57922026778682</v>
      </c>
    </row>
    <row r="407" spans="1:12" ht="39.75" customHeight="1">
      <c r="A407" s="22" t="s">
        <v>170</v>
      </c>
      <c r="B407" s="35" t="s">
        <v>139</v>
      </c>
      <c r="C407" s="34" t="s">
        <v>7</v>
      </c>
      <c r="D407" s="83">
        <f>D408+D409</f>
        <v>1459.9499999999998</v>
      </c>
      <c r="E407" s="43"/>
      <c r="F407" s="28"/>
      <c r="G407" s="3"/>
      <c r="J407" s="83">
        <f t="shared" ref="J407:K407" si="206">J408+J409</f>
        <v>1459.9499999999998</v>
      </c>
      <c r="K407" s="83">
        <f t="shared" si="206"/>
        <v>281.09000000000003</v>
      </c>
      <c r="L407" s="140">
        <f t="shared" si="204"/>
        <v>19.2533990890099</v>
      </c>
    </row>
    <row r="408" spans="1:12" ht="78" customHeight="1">
      <c r="A408" s="22" t="s">
        <v>17</v>
      </c>
      <c r="B408" s="35" t="s">
        <v>139</v>
      </c>
      <c r="C408" s="34">
        <v>100</v>
      </c>
      <c r="D408" s="83">
        <v>1269.56</v>
      </c>
      <c r="E408" s="43"/>
      <c r="F408" s="28"/>
      <c r="G408" s="3"/>
      <c r="J408" s="141">
        <v>1269.56</v>
      </c>
      <c r="K408" s="141">
        <v>274.73</v>
      </c>
      <c r="L408" s="140">
        <f t="shared" si="204"/>
        <v>21.639780711427584</v>
      </c>
    </row>
    <row r="409" spans="1:12" ht="38.25" customHeight="1">
      <c r="A409" s="22" t="s">
        <v>9</v>
      </c>
      <c r="B409" s="35" t="s">
        <v>139</v>
      </c>
      <c r="C409" s="34">
        <v>200</v>
      </c>
      <c r="D409" s="83">
        <v>190.39</v>
      </c>
      <c r="E409" s="43"/>
      <c r="F409" s="28"/>
      <c r="G409" s="3"/>
      <c r="J409" s="141">
        <v>190.39</v>
      </c>
      <c r="K409" s="141">
        <v>6.36</v>
      </c>
      <c r="L409" s="140">
        <f>K409/J409*100</f>
        <v>3.3405115814906248</v>
      </c>
    </row>
    <row r="410" spans="1:12" ht="24" customHeight="1">
      <c r="A410" s="22" t="s">
        <v>168</v>
      </c>
      <c r="B410" s="35" t="s">
        <v>169</v>
      </c>
      <c r="C410" s="34" t="s">
        <v>7</v>
      </c>
      <c r="D410" s="83">
        <f>D411</f>
        <v>450</v>
      </c>
      <c r="E410" s="43"/>
      <c r="F410" s="28"/>
      <c r="G410" s="3"/>
      <c r="J410" s="83">
        <f t="shared" ref="J410:K410" si="207">J411</f>
        <v>450</v>
      </c>
      <c r="K410" s="83">
        <f t="shared" si="207"/>
        <v>0</v>
      </c>
      <c r="L410" s="140">
        <v>0</v>
      </c>
    </row>
    <row r="411" spans="1:12" ht="24" customHeight="1">
      <c r="A411" s="22" t="s">
        <v>10</v>
      </c>
      <c r="B411" s="35" t="s">
        <v>169</v>
      </c>
      <c r="C411" s="34">
        <v>300</v>
      </c>
      <c r="D411" s="83">
        <v>450</v>
      </c>
      <c r="E411" s="43"/>
      <c r="F411" s="28"/>
      <c r="G411" s="3"/>
      <c r="J411" s="139">
        <v>450</v>
      </c>
      <c r="K411" s="139">
        <v>0</v>
      </c>
      <c r="L411" s="140">
        <v>0</v>
      </c>
    </row>
    <row r="412" spans="1:12" ht="37.5" customHeight="1">
      <c r="A412" s="44" t="s">
        <v>505</v>
      </c>
      <c r="B412" s="45" t="s">
        <v>506</v>
      </c>
      <c r="C412" s="46" t="s">
        <v>7</v>
      </c>
      <c r="D412" s="82">
        <f>D413</f>
        <v>0</v>
      </c>
      <c r="E412" s="153"/>
      <c r="F412" s="154"/>
      <c r="G412" s="151"/>
      <c r="H412" s="152"/>
      <c r="I412" s="152"/>
      <c r="J412" s="82">
        <f t="shared" ref="J412:K413" si="208">J413</f>
        <v>280.12</v>
      </c>
      <c r="K412" s="82">
        <f t="shared" si="208"/>
        <v>0</v>
      </c>
      <c r="L412" s="142">
        <f t="shared" ref="L412:L422" si="209">K412/J412*100</f>
        <v>0</v>
      </c>
    </row>
    <row r="413" spans="1:12" ht="37.5">
      <c r="A413" s="22" t="s">
        <v>507</v>
      </c>
      <c r="B413" s="122" t="s">
        <v>508</v>
      </c>
      <c r="C413" s="121" t="s">
        <v>7</v>
      </c>
      <c r="D413" s="83">
        <f>D414</f>
        <v>0</v>
      </c>
      <c r="E413" s="43"/>
      <c r="F413" s="28"/>
      <c r="G413" s="3"/>
      <c r="J413" s="83">
        <f t="shared" si="208"/>
        <v>280.12</v>
      </c>
      <c r="K413" s="83">
        <f t="shared" si="208"/>
        <v>0</v>
      </c>
      <c r="L413" s="140">
        <f t="shared" si="209"/>
        <v>0</v>
      </c>
    </row>
    <row r="414" spans="1:12" ht="37.5">
      <c r="A414" s="22" t="s">
        <v>9</v>
      </c>
      <c r="B414" s="122" t="s">
        <v>508</v>
      </c>
      <c r="C414" s="121">
        <v>200</v>
      </c>
      <c r="D414" s="83">
        <v>0</v>
      </c>
      <c r="E414" s="43"/>
      <c r="F414" s="28"/>
      <c r="G414" s="3"/>
      <c r="J414" s="141">
        <v>280.12</v>
      </c>
      <c r="K414" s="139">
        <v>0</v>
      </c>
      <c r="L414" s="140">
        <f t="shared" si="209"/>
        <v>0</v>
      </c>
    </row>
    <row r="415" spans="1:12" ht="99" customHeight="1">
      <c r="A415" s="44" t="s">
        <v>272</v>
      </c>
      <c r="B415" s="45" t="s">
        <v>273</v>
      </c>
      <c r="C415" s="46" t="s">
        <v>7</v>
      </c>
      <c r="D415" s="82">
        <f>D416</f>
        <v>10143.699999999999</v>
      </c>
      <c r="E415" s="43"/>
      <c r="F415" s="28"/>
      <c r="G415" s="3"/>
      <c r="J415" s="82">
        <f t="shared" ref="J415:K415" si="210">J416</f>
        <v>10143.699999999999</v>
      </c>
      <c r="K415" s="82">
        <f t="shared" si="210"/>
        <v>2432.0499999999997</v>
      </c>
      <c r="L415" s="142">
        <f t="shared" si="209"/>
        <v>23.975965377524965</v>
      </c>
    </row>
    <row r="416" spans="1:12" ht="59.25" customHeight="1">
      <c r="A416" s="22" t="s">
        <v>274</v>
      </c>
      <c r="B416" s="35" t="s">
        <v>275</v>
      </c>
      <c r="C416" s="34" t="s">
        <v>7</v>
      </c>
      <c r="D416" s="83">
        <f>D417+D421</f>
        <v>10143.699999999999</v>
      </c>
      <c r="E416" s="43"/>
      <c r="F416" s="28"/>
      <c r="G416" s="3"/>
      <c r="J416" s="83">
        <f t="shared" ref="J416:K416" si="211">J417+J421</f>
        <v>10143.699999999999</v>
      </c>
      <c r="K416" s="83">
        <f t="shared" si="211"/>
        <v>2432.0499999999997</v>
      </c>
      <c r="L416" s="140">
        <f t="shared" si="209"/>
        <v>23.975965377524965</v>
      </c>
    </row>
    <row r="417" spans="1:12" ht="42.75" customHeight="1">
      <c r="A417" s="22" t="s">
        <v>29</v>
      </c>
      <c r="B417" s="35" t="s">
        <v>276</v>
      </c>
      <c r="C417" s="34" t="s">
        <v>7</v>
      </c>
      <c r="D417" s="83">
        <f>D418+D419+D420</f>
        <v>822.98</v>
      </c>
      <c r="E417" s="43"/>
      <c r="F417" s="28"/>
      <c r="G417" s="3"/>
      <c r="J417" s="83">
        <f t="shared" ref="J417:K417" si="212">J418+J419+J420</f>
        <v>822.98</v>
      </c>
      <c r="K417" s="83">
        <f t="shared" si="212"/>
        <v>37.39</v>
      </c>
      <c r="L417" s="140">
        <f t="shared" si="209"/>
        <v>4.5432452793506526</v>
      </c>
    </row>
    <row r="418" spans="1:12" ht="87" customHeight="1">
      <c r="A418" s="22" t="s">
        <v>17</v>
      </c>
      <c r="B418" s="35" t="s">
        <v>276</v>
      </c>
      <c r="C418" s="34">
        <v>100</v>
      </c>
      <c r="D418" s="83">
        <v>362.56</v>
      </c>
      <c r="E418" s="43"/>
      <c r="F418" s="28"/>
      <c r="G418" s="3"/>
      <c r="J418" s="141">
        <v>362.56</v>
      </c>
      <c r="K418" s="139">
        <v>6.1</v>
      </c>
      <c r="L418" s="140">
        <f t="shared" si="209"/>
        <v>1.682480141218005</v>
      </c>
    </row>
    <row r="419" spans="1:12" ht="42" customHeight="1">
      <c r="A419" s="22" t="s">
        <v>9</v>
      </c>
      <c r="B419" s="35" t="s">
        <v>276</v>
      </c>
      <c r="C419" s="34">
        <v>200</v>
      </c>
      <c r="D419" s="83">
        <v>456.81</v>
      </c>
      <c r="E419" s="43"/>
      <c r="F419" s="28"/>
      <c r="G419" s="3"/>
      <c r="J419" s="141">
        <v>456.81</v>
      </c>
      <c r="K419" s="141">
        <v>31.28</v>
      </c>
      <c r="L419" s="140">
        <f t="shared" si="209"/>
        <v>6.8474858256167783</v>
      </c>
    </row>
    <row r="420" spans="1:12" ht="24" customHeight="1">
      <c r="A420" s="22" t="s">
        <v>11</v>
      </c>
      <c r="B420" s="35" t="s">
        <v>276</v>
      </c>
      <c r="C420" s="34">
        <v>800</v>
      </c>
      <c r="D420" s="83">
        <v>3.61</v>
      </c>
      <c r="E420" s="43"/>
      <c r="F420" s="28"/>
      <c r="G420" s="3"/>
      <c r="J420" s="141">
        <v>3.61</v>
      </c>
      <c r="K420" s="141">
        <v>0.01</v>
      </c>
      <c r="L420" s="140">
        <f t="shared" si="209"/>
        <v>0.2770083102493075</v>
      </c>
    </row>
    <row r="421" spans="1:12" ht="42" customHeight="1">
      <c r="A421" s="5" t="s">
        <v>30</v>
      </c>
      <c r="B421" s="35" t="s">
        <v>277</v>
      </c>
      <c r="C421" s="34" t="s">
        <v>7</v>
      </c>
      <c r="D421" s="83">
        <f>D422</f>
        <v>9320.7199999999993</v>
      </c>
      <c r="E421" s="43"/>
      <c r="F421" s="28"/>
      <c r="G421" s="3"/>
      <c r="J421" s="83">
        <f t="shared" ref="J421:K421" si="213">J422</f>
        <v>9320.7199999999993</v>
      </c>
      <c r="K421" s="83">
        <f t="shared" si="213"/>
        <v>2394.66</v>
      </c>
      <c r="L421" s="140">
        <f t="shared" si="209"/>
        <v>25.691792050399542</v>
      </c>
    </row>
    <row r="422" spans="1:12" ht="82.5" customHeight="1">
      <c r="A422" s="22" t="s">
        <v>17</v>
      </c>
      <c r="B422" s="35" t="s">
        <v>277</v>
      </c>
      <c r="C422" s="34">
        <v>100</v>
      </c>
      <c r="D422" s="83">
        <v>9320.7199999999993</v>
      </c>
      <c r="E422" s="43"/>
      <c r="F422" s="28"/>
      <c r="G422" s="3"/>
      <c r="J422" s="141">
        <v>9320.7199999999993</v>
      </c>
      <c r="K422" s="141">
        <v>2394.66</v>
      </c>
      <c r="L422" s="140">
        <f t="shared" si="209"/>
        <v>25.691792050399542</v>
      </c>
    </row>
    <row r="423" spans="1:12" ht="67.5" customHeight="1">
      <c r="A423" s="44" t="s">
        <v>318</v>
      </c>
      <c r="B423" s="35"/>
      <c r="C423" s="34"/>
      <c r="D423" s="83"/>
      <c r="E423" s="43"/>
      <c r="F423" s="28"/>
      <c r="G423" s="3"/>
      <c r="J423" s="141"/>
      <c r="K423" s="141"/>
      <c r="L423" s="141"/>
    </row>
    <row r="424" spans="1:12" ht="42.75" customHeight="1">
      <c r="A424" s="53" t="s">
        <v>36</v>
      </c>
      <c r="B424" s="45" t="s">
        <v>81</v>
      </c>
      <c r="C424" s="46" t="s">
        <v>7</v>
      </c>
      <c r="D424" s="82">
        <f>D425+D430+D437</f>
        <v>5321.78</v>
      </c>
      <c r="E424" s="13" t="e">
        <f>E425+E430</f>
        <v>#REF!</v>
      </c>
      <c r="F424" s="13">
        <f>F425+F430</f>
        <v>2451.08</v>
      </c>
      <c r="G424" s="3"/>
      <c r="J424" s="82">
        <f t="shared" ref="J424:K424" si="214">J425+J430+J437</f>
        <v>5320.9400000000005</v>
      </c>
      <c r="K424" s="82">
        <f t="shared" si="214"/>
        <v>1184.94</v>
      </c>
      <c r="L424" s="142">
        <f t="shared" ref="L424:L426" si="215">K424/J424*100</f>
        <v>22.269373456569703</v>
      </c>
    </row>
    <row r="425" spans="1:12" ht="18.75">
      <c r="A425" s="18" t="s">
        <v>79</v>
      </c>
      <c r="B425" s="35" t="s">
        <v>80</v>
      </c>
      <c r="C425" s="34" t="s">
        <v>7</v>
      </c>
      <c r="D425" s="83">
        <f>D426+D428</f>
        <v>1177.0999999999999</v>
      </c>
      <c r="E425" s="13" t="e">
        <f>E426+E428+#REF!</f>
        <v>#REF!</v>
      </c>
      <c r="F425" s="13">
        <v>1415.6000000000001</v>
      </c>
      <c r="G425" s="3"/>
      <c r="J425" s="83">
        <f t="shared" ref="J425:K425" si="216">J426+J428</f>
        <v>1177.0999999999999</v>
      </c>
      <c r="K425" s="83">
        <f t="shared" si="216"/>
        <v>312.14</v>
      </c>
      <c r="L425" s="140">
        <f t="shared" si="215"/>
        <v>26.517713023532412</v>
      </c>
    </row>
    <row r="426" spans="1:12" ht="39" customHeight="1">
      <c r="A426" s="22" t="s">
        <v>29</v>
      </c>
      <c r="B426" s="35" t="s">
        <v>82</v>
      </c>
      <c r="C426" s="34" t="s">
        <v>7</v>
      </c>
      <c r="D426" s="83">
        <f>D427</f>
        <v>41.56</v>
      </c>
      <c r="E426" s="13">
        <v>294.18</v>
      </c>
      <c r="F426" s="13">
        <v>58.940000000000005</v>
      </c>
      <c r="G426" s="3"/>
      <c r="J426" s="83">
        <f t="shared" ref="J426:K426" si="217">J427</f>
        <v>41.56</v>
      </c>
      <c r="K426" s="83">
        <f t="shared" si="217"/>
        <v>0</v>
      </c>
      <c r="L426" s="140">
        <f t="shared" si="215"/>
        <v>0</v>
      </c>
    </row>
    <row r="427" spans="1:12" ht="81" customHeight="1">
      <c r="A427" s="5" t="s">
        <v>8</v>
      </c>
      <c r="B427" s="35" t="s">
        <v>82</v>
      </c>
      <c r="C427" s="34" t="s">
        <v>2</v>
      </c>
      <c r="D427" s="83">
        <v>41.56</v>
      </c>
      <c r="E427" s="13">
        <v>58.17</v>
      </c>
      <c r="F427" s="13">
        <v>58.17</v>
      </c>
      <c r="G427" s="3"/>
      <c r="J427" s="141">
        <v>41.56</v>
      </c>
      <c r="K427" s="139">
        <v>0</v>
      </c>
      <c r="L427" s="140">
        <f>K427/J427*100</f>
        <v>0</v>
      </c>
    </row>
    <row r="428" spans="1:12" ht="37.5">
      <c r="A428" s="5" t="s">
        <v>30</v>
      </c>
      <c r="B428" s="35" t="s">
        <v>83</v>
      </c>
      <c r="C428" s="34" t="s">
        <v>7</v>
      </c>
      <c r="D428" s="83">
        <f>D429</f>
        <v>1135.54</v>
      </c>
      <c r="E428" s="13">
        <v>1356.66</v>
      </c>
      <c r="F428" s="13">
        <v>1356.66</v>
      </c>
      <c r="G428" s="3"/>
      <c r="J428" s="83">
        <f t="shared" ref="J428:K428" si="218">J429</f>
        <v>1135.54</v>
      </c>
      <c r="K428" s="83">
        <f t="shared" si="218"/>
        <v>312.14</v>
      </c>
      <c r="L428" s="140">
        <f>K428/J428*100</f>
        <v>27.488243478873486</v>
      </c>
    </row>
    <row r="429" spans="1:12" ht="81" customHeight="1">
      <c r="A429" s="5" t="s">
        <v>8</v>
      </c>
      <c r="B429" s="35" t="s">
        <v>83</v>
      </c>
      <c r="C429" s="34" t="s">
        <v>2</v>
      </c>
      <c r="D429" s="83">
        <v>1135.54</v>
      </c>
      <c r="E429" s="13">
        <v>1356.66</v>
      </c>
      <c r="F429" s="13">
        <v>1356.66</v>
      </c>
      <c r="G429" s="3"/>
      <c r="J429" s="141">
        <v>1135.54</v>
      </c>
      <c r="K429" s="141">
        <v>312.14</v>
      </c>
      <c r="L429" s="140">
        <f>K429/J429*100</f>
        <v>27.488243478873486</v>
      </c>
    </row>
    <row r="430" spans="1:12" ht="60" customHeight="1">
      <c r="A430" s="18" t="s">
        <v>41</v>
      </c>
      <c r="B430" s="35" t="s">
        <v>84</v>
      </c>
      <c r="C430" s="34" t="s">
        <v>7</v>
      </c>
      <c r="D430" s="83">
        <f>D431+D435</f>
        <v>2816.19</v>
      </c>
      <c r="E430" s="13">
        <f>E431+E435</f>
        <v>1095.71</v>
      </c>
      <c r="F430" s="13">
        <f>F431+F435</f>
        <v>1035.48</v>
      </c>
      <c r="G430" s="3"/>
      <c r="J430" s="83">
        <f t="shared" ref="J430:K430" si="219">J431+J435</f>
        <v>2815.3500000000004</v>
      </c>
      <c r="K430" s="83">
        <f t="shared" si="219"/>
        <v>511.11</v>
      </c>
      <c r="L430" s="140">
        <f t="shared" ref="L430:L472" si="220">K430/J430*100</f>
        <v>18.154403537748411</v>
      </c>
    </row>
    <row r="431" spans="1:12" ht="37.5" customHeight="1">
      <c r="A431" s="22" t="s">
        <v>15</v>
      </c>
      <c r="B431" s="35" t="s">
        <v>85</v>
      </c>
      <c r="C431" s="34" t="s">
        <v>7</v>
      </c>
      <c r="D431" s="83">
        <f>D432+D433+D434</f>
        <v>500.65999999999997</v>
      </c>
      <c r="E431" s="13">
        <f>E432+E433</f>
        <v>118.4</v>
      </c>
      <c r="F431" s="13">
        <f>F432+F433</f>
        <v>58.17</v>
      </c>
      <c r="G431" s="3"/>
      <c r="J431" s="83">
        <f t="shared" ref="J431:K431" si="221">J432+J433+J434</f>
        <v>499.82000000000005</v>
      </c>
      <c r="K431" s="83">
        <f t="shared" si="221"/>
        <v>50.55</v>
      </c>
      <c r="L431" s="140">
        <f t="shared" si="220"/>
        <v>10.11364091072786</v>
      </c>
    </row>
    <row r="432" spans="1:12" ht="82.5" customHeight="1">
      <c r="A432" s="5" t="s">
        <v>8</v>
      </c>
      <c r="B432" s="35" t="s">
        <v>85</v>
      </c>
      <c r="C432" s="34">
        <v>100</v>
      </c>
      <c r="D432" s="83">
        <v>58.22</v>
      </c>
      <c r="E432" s="13">
        <v>58.17</v>
      </c>
      <c r="F432" s="13">
        <v>58.17</v>
      </c>
      <c r="G432" s="3"/>
      <c r="J432" s="141">
        <v>58.22</v>
      </c>
      <c r="K432" s="139">
        <v>0</v>
      </c>
      <c r="L432" s="140">
        <f t="shared" si="220"/>
        <v>0</v>
      </c>
    </row>
    <row r="433" spans="1:12" ht="42.75" customHeight="1">
      <c r="A433" s="5" t="s">
        <v>9</v>
      </c>
      <c r="B433" s="35" t="s">
        <v>85</v>
      </c>
      <c r="C433" s="34">
        <v>200</v>
      </c>
      <c r="D433" s="83">
        <v>439.44</v>
      </c>
      <c r="E433" s="13">
        <v>60.23</v>
      </c>
      <c r="F433" s="26">
        <v>0</v>
      </c>
      <c r="G433" s="3"/>
      <c r="J433" s="139">
        <v>438.6</v>
      </c>
      <c r="K433" s="141">
        <v>49.87</v>
      </c>
      <c r="L433" s="140">
        <f t="shared" si="220"/>
        <v>11.370269037847697</v>
      </c>
    </row>
    <row r="434" spans="1:12" ht="21" customHeight="1">
      <c r="A434" s="5" t="s">
        <v>11</v>
      </c>
      <c r="B434" s="35" t="s">
        <v>85</v>
      </c>
      <c r="C434" s="34">
        <v>800</v>
      </c>
      <c r="D434" s="83">
        <v>3</v>
      </c>
      <c r="E434" s="13"/>
      <c r="F434" s="26"/>
      <c r="G434" s="3"/>
      <c r="J434" s="139">
        <v>3</v>
      </c>
      <c r="K434" s="141">
        <v>0.68</v>
      </c>
      <c r="L434" s="140">
        <f t="shared" si="220"/>
        <v>22.666666666666668</v>
      </c>
    </row>
    <row r="435" spans="1:12" ht="36.75" customHeight="1">
      <c r="A435" s="22" t="s">
        <v>16</v>
      </c>
      <c r="B435" s="35" t="s">
        <v>86</v>
      </c>
      <c r="C435" s="34" t="s">
        <v>7</v>
      </c>
      <c r="D435" s="83">
        <f>D436</f>
        <v>2315.5300000000002</v>
      </c>
      <c r="E435" s="13">
        <f>E436</f>
        <v>977.31</v>
      </c>
      <c r="F435" s="13">
        <f>F436</f>
        <v>977.31</v>
      </c>
      <c r="G435" s="3"/>
      <c r="J435" s="83">
        <f t="shared" ref="J435:K435" si="222">J436</f>
        <v>2315.5300000000002</v>
      </c>
      <c r="K435" s="83">
        <f t="shared" si="222"/>
        <v>460.56</v>
      </c>
      <c r="L435" s="140">
        <f t="shared" si="220"/>
        <v>19.890046771149585</v>
      </c>
    </row>
    <row r="436" spans="1:12" ht="85.5" customHeight="1">
      <c r="A436" s="5" t="s">
        <v>8</v>
      </c>
      <c r="B436" s="35" t="s">
        <v>86</v>
      </c>
      <c r="C436" s="34">
        <v>100</v>
      </c>
      <c r="D436" s="83">
        <v>2315.5300000000002</v>
      </c>
      <c r="E436" s="13">
        <v>977.31</v>
      </c>
      <c r="F436" s="13">
        <v>977.31</v>
      </c>
      <c r="G436" s="3"/>
      <c r="J436" s="141">
        <v>2315.5300000000002</v>
      </c>
      <c r="K436" s="141">
        <v>460.56</v>
      </c>
      <c r="L436" s="140">
        <f t="shared" si="220"/>
        <v>19.890046771149585</v>
      </c>
    </row>
    <row r="437" spans="1:12" ht="44.25" customHeight="1">
      <c r="A437" s="5" t="s">
        <v>38</v>
      </c>
      <c r="B437" s="35" t="s">
        <v>87</v>
      </c>
      <c r="C437" s="34" t="s">
        <v>7</v>
      </c>
      <c r="D437" s="83">
        <f>D438+D441</f>
        <v>1328.49</v>
      </c>
      <c r="E437" s="13"/>
      <c r="F437" s="13"/>
      <c r="G437" s="3"/>
      <c r="J437" s="83">
        <f t="shared" ref="J437:K437" si="223">J438+J441</f>
        <v>1328.49</v>
      </c>
      <c r="K437" s="83">
        <f t="shared" si="223"/>
        <v>361.69</v>
      </c>
      <c r="L437" s="140">
        <f t="shared" si="220"/>
        <v>27.225647163320758</v>
      </c>
    </row>
    <row r="438" spans="1:12" ht="38.25" customHeight="1">
      <c r="A438" s="22" t="s">
        <v>15</v>
      </c>
      <c r="B438" s="35" t="s">
        <v>88</v>
      </c>
      <c r="C438" s="34" t="s">
        <v>7</v>
      </c>
      <c r="D438" s="83">
        <f>D439+D440</f>
        <v>164.67000000000002</v>
      </c>
      <c r="E438" s="13"/>
      <c r="F438" s="13"/>
      <c r="G438" s="3"/>
      <c r="J438" s="83">
        <f t="shared" ref="J438:K438" si="224">J439+J440</f>
        <v>164.67000000000002</v>
      </c>
      <c r="K438" s="83">
        <f t="shared" si="224"/>
        <v>41.95</v>
      </c>
      <c r="L438" s="140">
        <f t="shared" si="220"/>
        <v>25.475192809862147</v>
      </c>
    </row>
    <row r="439" spans="1:12" ht="80.25" customHeight="1">
      <c r="A439" s="5" t="s">
        <v>8</v>
      </c>
      <c r="B439" s="35" t="s">
        <v>88</v>
      </c>
      <c r="C439" s="34">
        <v>100</v>
      </c>
      <c r="D439" s="83">
        <v>58.17</v>
      </c>
      <c r="E439" s="13"/>
      <c r="F439" s="13"/>
      <c r="G439" s="3"/>
      <c r="J439" s="141">
        <v>58.17</v>
      </c>
      <c r="K439" s="141">
        <v>31.91</v>
      </c>
      <c r="L439" s="140">
        <f t="shared" si="220"/>
        <v>54.856455217466049</v>
      </c>
    </row>
    <row r="440" spans="1:12" ht="41.25" customHeight="1">
      <c r="A440" s="5" t="s">
        <v>9</v>
      </c>
      <c r="B440" s="35" t="s">
        <v>88</v>
      </c>
      <c r="C440" s="34">
        <v>200</v>
      </c>
      <c r="D440" s="83">
        <v>106.5</v>
      </c>
      <c r="E440" s="13"/>
      <c r="F440" s="13"/>
      <c r="G440" s="3"/>
      <c r="J440" s="139">
        <v>106.5</v>
      </c>
      <c r="K440" s="141">
        <v>10.039999999999999</v>
      </c>
      <c r="L440" s="140">
        <f t="shared" si="220"/>
        <v>9.4272300469483561</v>
      </c>
    </row>
    <row r="441" spans="1:12" ht="36" customHeight="1">
      <c r="A441" s="22" t="s">
        <v>16</v>
      </c>
      <c r="B441" s="35" t="s">
        <v>89</v>
      </c>
      <c r="C441" s="34" t="s">
        <v>7</v>
      </c>
      <c r="D441" s="83">
        <f>D442</f>
        <v>1163.82</v>
      </c>
      <c r="E441" s="13"/>
      <c r="F441" s="13"/>
      <c r="G441" s="3"/>
      <c r="J441" s="83">
        <f t="shared" ref="J441:K441" si="225">J442</f>
        <v>1163.82</v>
      </c>
      <c r="K441" s="83">
        <f t="shared" si="225"/>
        <v>319.74</v>
      </c>
      <c r="L441" s="140">
        <f t="shared" si="220"/>
        <v>27.473320616590197</v>
      </c>
    </row>
    <row r="442" spans="1:12" ht="78.75" customHeight="1">
      <c r="A442" s="5" t="s">
        <v>8</v>
      </c>
      <c r="B442" s="35" t="s">
        <v>89</v>
      </c>
      <c r="C442" s="34">
        <v>100</v>
      </c>
      <c r="D442" s="83">
        <v>1163.82</v>
      </c>
      <c r="E442" s="13"/>
      <c r="F442" s="13"/>
      <c r="G442" s="3"/>
      <c r="J442" s="141">
        <v>1163.82</v>
      </c>
      <c r="K442" s="141">
        <v>319.74</v>
      </c>
      <c r="L442" s="140">
        <f t="shared" si="220"/>
        <v>27.473320616590197</v>
      </c>
    </row>
    <row r="443" spans="1:12" ht="37.5" customHeight="1">
      <c r="A443" s="53" t="s">
        <v>39</v>
      </c>
      <c r="B443" s="45" t="s">
        <v>90</v>
      </c>
      <c r="C443" s="46" t="s">
        <v>7</v>
      </c>
      <c r="D443" s="82">
        <f>D444+D449+D461+D464+D469+D503</f>
        <v>98667.079999999987</v>
      </c>
      <c r="E443" s="28" t="e">
        <f>E444+E449+E488</f>
        <v>#REF!</v>
      </c>
      <c r="F443" s="28" t="e">
        <f>F444+F449+F488</f>
        <v>#REF!</v>
      </c>
      <c r="G443" s="3"/>
      <c r="J443" s="82">
        <f t="shared" ref="J443:K443" si="226">J444+J449+J461+J464+J469+J503</f>
        <v>122352.39</v>
      </c>
      <c r="K443" s="82">
        <f t="shared" si="226"/>
        <v>25872.43</v>
      </c>
      <c r="L443" s="142">
        <f t="shared" si="220"/>
        <v>21.145831315595878</v>
      </c>
    </row>
    <row r="444" spans="1:12" ht="24" customHeight="1">
      <c r="A444" s="62" t="s">
        <v>287</v>
      </c>
      <c r="B444" s="35" t="s">
        <v>91</v>
      </c>
      <c r="C444" s="34" t="s">
        <v>7</v>
      </c>
      <c r="D444" s="83">
        <f>D447+D445</f>
        <v>1420.11</v>
      </c>
      <c r="E444" s="28" t="e">
        <f>#REF!+E447</f>
        <v>#REF!</v>
      </c>
      <c r="F444" s="28" t="e">
        <f>#REF!+F447</f>
        <v>#REF!</v>
      </c>
      <c r="G444" s="3"/>
      <c r="J444" s="83">
        <f t="shared" ref="J444:K444" si="227">J447+J445</f>
        <v>1420.11</v>
      </c>
      <c r="K444" s="83">
        <f t="shared" si="227"/>
        <v>314.52</v>
      </c>
      <c r="L444" s="140">
        <f t="shared" si="220"/>
        <v>22.14758011703319</v>
      </c>
    </row>
    <row r="445" spans="1:12" ht="36.75" customHeight="1">
      <c r="A445" s="18" t="s">
        <v>15</v>
      </c>
      <c r="B445" s="35" t="s">
        <v>92</v>
      </c>
      <c r="C445" s="34" t="s">
        <v>7</v>
      </c>
      <c r="D445" s="83">
        <f>D446</f>
        <v>41.56</v>
      </c>
      <c r="E445" s="28"/>
      <c r="F445" s="28"/>
      <c r="G445" s="3"/>
      <c r="J445" s="83">
        <f t="shared" ref="J445:K445" si="228">J446</f>
        <v>41.56</v>
      </c>
      <c r="K445" s="83">
        <f t="shared" si="228"/>
        <v>0</v>
      </c>
      <c r="L445" s="140">
        <f t="shared" si="220"/>
        <v>0</v>
      </c>
    </row>
    <row r="446" spans="1:12" ht="78" customHeight="1">
      <c r="A446" s="5" t="s">
        <v>8</v>
      </c>
      <c r="B446" s="35" t="s">
        <v>92</v>
      </c>
      <c r="C446" s="34">
        <v>100</v>
      </c>
      <c r="D446" s="83">
        <v>41.56</v>
      </c>
      <c r="E446" s="28"/>
      <c r="F446" s="28"/>
      <c r="G446" s="3"/>
      <c r="J446" s="141">
        <v>41.56</v>
      </c>
      <c r="K446" s="139">
        <v>0</v>
      </c>
      <c r="L446" s="140">
        <f t="shared" si="220"/>
        <v>0</v>
      </c>
    </row>
    <row r="447" spans="1:12" ht="36" customHeight="1">
      <c r="A447" s="22" t="s">
        <v>16</v>
      </c>
      <c r="B447" s="35" t="s">
        <v>93</v>
      </c>
      <c r="C447" s="34" t="s">
        <v>7</v>
      </c>
      <c r="D447" s="83">
        <f>D448</f>
        <v>1378.55</v>
      </c>
      <c r="E447" s="13">
        <f>E448</f>
        <v>991.48</v>
      </c>
      <c r="F447" s="13">
        <f>F448</f>
        <v>991.48</v>
      </c>
      <c r="G447" s="3"/>
      <c r="J447" s="83">
        <f t="shared" ref="J447:K447" si="229">J448</f>
        <v>1378.55</v>
      </c>
      <c r="K447" s="83">
        <f t="shared" si="229"/>
        <v>314.52</v>
      </c>
      <c r="L447" s="140">
        <f t="shared" si="220"/>
        <v>22.815276921402923</v>
      </c>
    </row>
    <row r="448" spans="1:12" ht="84.75" customHeight="1">
      <c r="A448" s="5" t="s">
        <v>8</v>
      </c>
      <c r="B448" s="35" t="s">
        <v>93</v>
      </c>
      <c r="C448" s="34">
        <v>100</v>
      </c>
      <c r="D448" s="83">
        <v>1378.55</v>
      </c>
      <c r="E448" s="13">
        <v>991.48</v>
      </c>
      <c r="F448" s="13">
        <v>991.48</v>
      </c>
      <c r="G448" s="3"/>
      <c r="J448" s="141">
        <v>1378.55</v>
      </c>
      <c r="K448" s="141">
        <v>314.52</v>
      </c>
      <c r="L448" s="140">
        <f t="shared" si="220"/>
        <v>22.815276921402923</v>
      </c>
    </row>
    <row r="449" spans="1:12" ht="39" customHeight="1">
      <c r="A449" s="17" t="s">
        <v>42</v>
      </c>
      <c r="B449" s="35" t="s">
        <v>94</v>
      </c>
      <c r="C449" s="34" t="s">
        <v>7</v>
      </c>
      <c r="D449" s="83">
        <f>D450+D454+D456+D459</f>
        <v>69823.64</v>
      </c>
      <c r="E449" s="28" t="e">
        <f>E450+E454+E456+#REF!+#REF!+E462+E464+E469+#REF!+#REF!+E472</f>
        <v>#REF!</v>
      </c>
      <c r="F449" s="28" t="e">
        <f>F450+F454+F456+#REF!+#REF!+F462+F464+F469+#REF!+#REF!+F472</f>
        <v>#REF!</v>
      </c>
      <c r="G449" s="3"/>
      <c r="J449" s="83">
        <f t="shared" ref="J449:K449" si="230">J450+J454+J456+J459</f>
        <v>69823.64</v>
      </c>
      <c r="K449" s="83">
        <f t="shared" si="230"/>
        <v>14182.8</v>
      </c>
      <c r="L449" s="140">
        <f t="shared" si="220"/>
        <v>20.312318292200178</v>
      </c>
    </row>
    <row r="450" spans="1:12" ht="37.5" customHeight="1">
      <c r="A450" s="22" t="s">
        <v>15</v>
      </c>
      <c r="B450" s="35" t="s">
        <v>95</v>
      </c>
      <c r="C450" s="34" t="s">
        <v>7</v>
      </c>
      <c r="D450" s="83">
        <f>D451+D452+D453</f>
        <v>7902.44</v>
      </c>
      <c r="E450" s="13">
        <f>E451+E452+E453</f>
        <v>7308.61</v>
      </c>
      <c r="F450" s="13">
        <f>F451+F452+F453</f>
        <v>7803.07</v>
      </c>
      <c r="G450" s="3"/>
      <c r="J450" s="83">
        <f t="shared" ref="J450:K450" si="231">J451+J452+J453</f>
        <v>7902.44</v>
      </c>
      <c r="K450" s="83">
        <f t="shared" si="231"/>
        <v>1219.03</v>
      </c>
      <c r="L450" s="140">
        <f t="shared" si="220"/>
        <v>15.42599500913642</v>
      </c>
    </row>
    <row r="451" spans="1:12" ht="79.5" customHeight="1">
      <c r="A451" s="22" t="s">
        <v>17</v>
      </c>
      <c r="B451" s="35" t="s">
        <v>95</v>
      </c>
      <c r="C451" s="34">
        <v>100</v>
      </c>
      <c r="D451" s="83">
        <v>2007.08</v>
      </c>
      <c r="E451" s="13">
        <v>726.03</v>
      </c>
      <c r="F451" s="13">
        <v>726.03</v>
      </c>
      <c r="G451" s="3"/>
      <c r="J451" s="139">
        <v>2007.08</v>
      </c>
      <c r="K451" s="141">
        <v>256.92</v>
      </c>
      <c r="L451" s="140">
        <f t="shared" si="220"/>
        <v>12.80068557307133</v>
      </c>
    </row>
    <row r="452" spans="1:12" ht="41.25" customHeight="1">
      <c r="A452" s="22" t="s">
        <v>9</v>
      </c>
      <c r="B452" s="35" t="s">
        <v>95</v>
      </c>
      <c r="C452" s="34">
        <v>200</v>
      </c>
      <c r="D452" s="83">
        <v>5210.96</v>
      </c>
      <c r="E452" s="13">
        <v>6159.58</v>
      </c>
      <c r="F452" s="13">
        <v>6654.04</v>
      </c>
      <c r="G452" s="3"/>
      <c r="J452" s="141">
        <v>5210.96</v>
      </c>
      <c r="K452" s="141">
        <v>863.89</v>
      </c>
      <c r="L452" s="140">
        <f t="shared" si="220"/>
        <v>16.578327218017407</v>
      </c>
    </row>
    <row r="453" spans="1:12" ht="23.25" customHeight="1">
      <c r="A453" s="22" t="s">
        <v>11</v>
      </c>
      <c r="B453" s="35" t="s">
        <v>95</v>
      </c>
      <c r="C453" s="34">
        <v>800</v>
      </c>
      <c r="D453" s="83">
        <v>684.4</v>
      </c>
      <c r="E453" s="13">
        <v>423</v>
      </c>
      <c r="F453" s="13">
        <v>423</v>
      </c>
      <c r="G453" s="3"/>
      <c r="J453" s="139">
        <v>684.4</v>
      </c>
      <c r="K453" s="139">
        <v>98.22</v>
      </c>
      <c r="L453" s="140">
        <f t="shared" si="220"/>
        <v>14.351256575102282</v>
      </c>
    </row>
    <row r="454" spans="1:12" ht="37.5">
      <c r="A454" s="22" t="s">
        <v>16</v>
      </c>
      <c r="B454" s="35" t="s">
        <v>96</v>
      </c>
      <c r="C454" s="34" t="s">
        <v>7</v>
      </c>
      <c r="D454" s="83">
        <f>D455</f>
        <v>61300.79</v>
      </c>
      <c r="E454" s="13">
        <f>E455</f>
        <v>13814.35</v>
      </c>
      <c r="F454" s="13">
        <f>F455</f>
        <v>13814.35</v>
      </c>
      <c r="G454" s="3"/>
      <c r="J454" s="83">
        <f t="shared" ref="J454:K454" si="232">J455</f>
        <v>61300.79</v>
      </c>
      <c r="K454" s="83">
        <f t="shared" si="232"/>
        <v>12861.15</v>
      </c>
      <c r="L454" s="140">
        <f t="shared" si="220"/>
        <v>20.980398458160163</v>
      </c>
    </row>
    <row r="455" spans="1:12" ht="79.5" customHeight="1">
      <c r="A455" s="5" t="s">
        <v>8</v>
      </c>
      <c r="B455" s="35" t="s">
        <v>96</v>
      </c>
      <c r="C455" s="34">
        <v>100</v>
      </c>
      <c r="D455" s="83">
        <v>61300.79</v>
      </c>
      <c r="E455" s="13">
        <v>13814.35</v>
      </c>
      <c r="F455" s="13">
        <v>13814.35</v>
      </c>
      <c r="G455" s="3"/>
      <c r="J455" s="139">
        <v>61300.79</v>
      </c>
      <c r="K455" s="141">
        <v>12861.15</v>
      </c>
      <c r="L455" s="140">
        <f t="shared" si="220"/>
        <v>20.980398458160163</v>
      </c>
    </row>
    <row r="456" spans="1:12" ht="40.5" customHeight="1">
      <c r="A456" s="22" t="s">
        <v>22</v>
      </c>
      <c r="B456" s="35" t="s">
        <v>97</v>
      </c>
      <c r="C456" s="34" t="s">
        <v>7</v>
      </c>
      <c r="D456" s="83">
        <f>D457+D458</f>
        <v>580.31000000000006</v>
      </c>
      <c r="E456" s="13">
        <f>E460</f>
        <v>200</v>
      </c>
      <c r="F456" s="13">
        <f>F460</f>
        <v>200</v>
      </c>
      <c r="G456" s="3"/>
      <c r="J456" s="83">
        <f t="shared" ref="J456:K456" si="233">J457+J458</f>
        <v>580.31000000000006</v>
      </c>
      <c r="K456" s="83">
        <f t="shared" si="233"/>
        <v>98.570000000000007</v>
      </c>
      <c r="L456" s="140">
        <f t="shared" si="220"/>
        <v>16.985748996226153</v>
      </c>
    </row>
    <row r="457" spans="1:12" ht="85.5" customHeight="1">
      <c r="A457" s="5" t="s">
        <v>8</v>
      </c>
      <c r="B457" s="35" t="s">
        <v>97</v>
      </c>
      <c r="C457" s="34">
        <v>100</v>
      </c>
      <c r="D457" s="83">
        <v>479.05</v>
      </c>
      <c r="E457" s="13"/>
      <c r="F457" s="13"/>
      <c r="G457" s="3"/>
      <c r="J457" s="141">
        <v>479.05</v>
      </c>
      <c r="K457" s="141">
        <v>97.14</v>
      </c>
      <c r="L457" s="140">
        <f t="shared" si="220"/>
        <v>20.277632814946248</v>
      </c>
    </row>
    <row r="458" spans="1:12" ht="42.75" customHeight="1">
      <c r="A458" s="5" t="s">
        <v>9</v>
      </c>
      <c r="B458" s="35" t="s">
        <v>97</v>
      </c>
      <c r="C458" s="34">
        <v>200</v>
      </c>
      <c r="D458" s="83">
        <v>101.26</v>
      </c>
      <c r="E458" s="13"/>
      <c r="F458" s="13"/>
      <c r="G458" s="3"/>
      <c r="J458" s="141">
        <v>101.26</v>
      </c>
      <c r="K458" s="141">
        <v>1.43</v>
      </c>
      <c r="L458" s="140">
        <f t="shared" si="220"/>
        <v>1.4122062018566066</v>
      </c>
    </row>
    <row r="459" spans="1:12" ht="41.25" customHeight="1">
      <c r="A459" s="59" t="s">
        <v>176</v>
      </c>
      <c r="B459" s="35" t="s">
        <v>98</v>
      </c>
      <c r="C459" s="34" t="s">
        <v>7</v>
      </c>
      <c r="D459" s="83">
        <f>D460</f>
        <v>40.1</v>
      </c>
      <c r="E459" s="13"/>
      <c r="F459" s="13"/>
      <c r="G459" s="3"/>
      <c r="J459" s="83">
        <f t="shared" ref="J459:K459" si="234">J460</f>
        <v>40.1</v>
      </c>
      <c r="K459" s="83">
        <f t="shared" si="234"/>
        <v>4.05</v>
      </c>
      <c r="L459" s="140">
        <f t="shared" si="220"/>
        <v>10.099750623441397</v>
      </c>
    </row>
    <row r="460" spans="1:12" ht="36" customHeight="1">
      <c r="A460" s="22" t="s">
        <v>9</v>
      </c>
      <c r="B460" s="35" t="s">
        <v>98</v>
      </c>
      <c r="C460" s="34">
        <v>200</v>
      </c>
      <c r="D460" s="83">
        <v>40.1</v>
      </c>
      <c r="E460" s="13">
        <v>200</v>
      </c>
      <c r="F460" s="13">
        <v>200</v>
      </c>
      <c r="G460" s="3"/>
      <c r="J460" s="139">
        <v>40.1</v>
      </c>
      <c r="K460" s="141">
        <v>4.05</v>
      </c>
      <c r="L460" s="140">
        <f t="shared" si="220"/>
        <v>10.099750623441397</v>
      </c>
    </row>
    <row r="461" spans="1:12" ht="36.75" customHeight="1">
      <c r="A461" s="22" t="s">
        <v>31</v>
      </c>
      <c r="B461" s="35" t="s">
        <v>99</v>
      </c>
      <c r="C461" s="34" t="s">
        <v>7</v>
      </c>
      <c r="D461" s="83">
        <f>D462</f>
        <v>25.18</v>
      </c>
      <c r="E461" s="13"/>
      <c r="F461" s="13"/>
      <c r="G461" s="3"/>
      <c r="J461" s="83">
        <f t="shared" ref="J461:K462" si="235">J462</f>
        <v>25.18</v>
      </c>
      <c r="K461" s="83">
        <f t="shared" si="235"/>
        <v>0</v>
      </c>
      <c r="L461" s="140">
        <f t="shared" si="220"/>
        <v>0</v>
      </c>
    </row>
    <row r="462" spans="1:12" ht="78" customHeight="1">
      <c r="A462" s="22" t="s">
        <v>184</v>
      </c>
      <c r="B462" s="35" t="s">
        <v>100</v>
      </c>
      <c r="C462" s="34" t="s">
        <v>7</v>
      </c>
      <c r="D462" s="83">
        <f>D463</f>
        <v>25.18</v>
      </c>
      <c r="E462" s="13">
        <f>E463</f>
        <v>0.98</v>
      </c>
      <c r="F462" s="13">
        <f>F463</f>
        <v>67.88</v>
      </c>
      <c r="G462" s="3"/>
      <c r="J462" s="83">
        <f t="shared" si="235"/>
        <v>25.18</v>
      </c>
      <c r="K462" s="83">
        <f t="shared" si="235"/>
        <v>0</v>
      </c>
      <c r="L462" s="140">
        <f t="shared" si="220"/>
        <v>0</v>
      </c>
    </row>
    <row r="463" spans="1:12" ht="39.75" customHeight="1">
      <c r="A463" s="22" t="s">
        <v>9</v>
      </c>
      <c r="B463" s="35" t="s">
        <v>100</v>
      </c>
      <c r="C463" s="34">
        <v>200</v>
      </c>
      <c r="D463" s="83">
        <v>25.18</v>
      </c>
      <c r="E463" s="13">
        <v>0.98</v>
      </c>
      <c r="F463" s="13">
        <v>67.88</v>
      </c>
      <c r="G463" s="3"/>
      <c r="J463" s="141">
        <v>25.18</v>
      </c>
      <c r="K463" s="139">
        <v>0</v>
      </c>
      <c r="L463" s="140">
        <f t="shared" si="220"/>
        <v>0</v>
      </c>
    </row>
    <row r="464" spans="1:12" ht="18.75">
      <c r="A464" s="27" t="s">
        <v>402</v>
      </c>
      <c r="B464" s="35" t="s">
        <v>101</v>
      </c>
      <c r="C464" s="34" t="s">
        <v>7</v>
      </c>
      <c r="D464" s="83">
        <f>D465+D467</f>
        <v>375</v>
      </c>
      <c r="E464" s="13" t="e">
        <f>E465+#REF!</f>
        <v>#REF!</v>
      </c>
      <c r="F464" s="13" t="e">
        <f>F465+#REF!</f>
        <v>#REF!</v>
      </c>
      <c r="G464" s="3"/>
      <c r="J464" s="83">
        <f t="shared" ref="J464:K464" si="236">J465+J467</f>
        <v>3221.13</v>
      </c>
      <c r="K464" s="83">
        <f t="shared" si="236"/>
        <v>2724.25</v>
      </c>
      <c r="L464" s="140">
        <f t="shared" si="220"/>
        <v>84.574357445989449</v>
      </c>
    </row>
    <row r="465" spans="1:12" ht="24" customHeight="1">
      <c r="A465" s="22" t="s">
        <v>37</v>
      </c>
      <c r="B465" s="35" t="s">
        <v>102</v>
      </c>
      <c r="C465" s="34" t="s">
        <v>7</v>
      </c>
      <c r="D465" s="83">
        <f>D466</f>
        <v>375</v>
      </c>
      <c r="E465" s="13">
        <v>303.92</v>
      </c>
      <c r="F465" s="13">
        <v>303.92</v>
      </c>
      <c r="G465" s="3"/>
      <c r="J465" s="83">
        <f t="shared" ref="J465:K465" si="237">J466</f>
        <v>375</v>
      </c>
      <c r="K465" s="83">
        <f t="shared" si="237"/>
        <v>0</v>
      </c>
      <c r="L465" s="140">
        <f t="shared" si="220"/>
        <v>0</v>
      </c>
    </row>
    <row r="466" spans="1:12" ht="39.75" customHeight="1">
      <c r="A466" s="22" t="s">
        <v>9</v>
      </c>
      <c r="B466" s="114" t="s">
        <v>102</v>
      </c>
      <c r="C466" s="113">
        <v>200</v>
      </c>
      <c r="D466" s="83">
        <v>375</v>
      </c>
      <c r="E466" s="13"/>
      <c r="F466" s="13"/>
      <c r="G466" s="3"/>
      <c r="J466" s="139">
        <v>375</v>
      </c>
      <c r="K466" s="139">
        <v>0</v>
      </c>
      <c r="L466" s="140">
        <f t="shared" si="220"/>
        <v>0</v>
      </c>
    </row>
    <row r="467" spans="1:12" ht="39.75" customHeight="1">
      <c r="A467" s="22" t="s">
        <v>509</v>
      </c>
      <c r="B467" s="122" t="s">
        <v>510</v>
      </c>
      <c r="C467" s="121" t="s">
        <v>7</v>
      </c>
      <c r="D467" s="83">
        <f>D468</f>
        <v>0</v>
      </c>
      <c r="E467" s="13"/>
      <c r="F467" s="13"/>
      <c r="G467" s="3"/>
      <c r="J467" s="83">
        <f t="shared" ref="J467:K467" si="238">J468</f>
        <v>2846.13</v>
      </c>
      <c r="K467" s="83">
        <f t="shared" si="238"/>
        <v>2724.25</v>
      </c>
      <c r="L467" s="140">
        <f t="shared" si="220"/>
        <v>95.717693850948478</v>
      </c>
    </row>
    <row r="468" spans="1:12" ht="39.75" customHeight="1">
      <c r="A468" s="22" t="s">
        <v>9</v>
      </c>
      <c r="B468" s="122" t="s">
        <v>510</v>
      </c>
      <c r="C468" s="121">
        <v>200</v>
      </c>
      <c r="D468" s="83">
        <v>0</v>
      </c>
      <c r="E468" s="13"/>
      <c r="F468" s="13"/>
      <c r="G468" s="3"/>
      <c r="J468" s="139">
        <v>2846.13</v>
      </c>
      <c r="K468" s="139">
        <v>2724.25</v>
      </c>
      <c r="L468" s="140">
        <f t="shared" si="220"/>
        <v>95.717693850948478</v>
      </c>
    </row>
    <row r="469" spans="1:12" ht="36" customHeight="1">
      <c r="A469" s="22" t="s">
        <v>34</v>
      </c>
      <c r="B469" s="35" t="s">
        <v>103</v>
      </c>
      <c r="C469" s="34" t="s">
        <v>7</v>
      </c>
      <c r="D469" s="83">
        <f>D470+D472+D476+D480+D484+D486+D488+D496+D498+D501+D474+D482</f>
        <v>27023.15</v>
      </c>
      <c r="E469" s="13" t="e">
        <f>#REF!</f>
        <v>#REF!</v>
      </c>
      <c r="F469" s="13" t="e">
        <f>#REF!</f>
        <v>#REF!</v>
      </c>
      <c r="G469" s="3"/>
      <c r="J469" s="83">
        <f>J470+J472+J476+J480+J484+J486+J488+J496+J498+J501+J474+J482</f>
        <v>36088</v>
      </c>
      <c r="K469" s="83">
        <f t="shared" ref="K469" si="239">K470+K472+K476+K480+K484+K486+K488+K496+K498+K501+K474+K482</f>
        <v>8650.86</v>
      </c>
      <c r="L469" s="140">
        <f t="shared" si="220"/>
        <v>23.971569496785637</v>
      </c>
    </row>
    <row r="470" spans="1:12" ht="41.25" customHeight="1">
      <c r="A470" s="69" t="s">
        <v>15</v>
      </c>
      <c r="B470" s="35" t="s">
        <v>305</v>
      </c>
      <c r="C470" s="34" t="s">
        <v>7</v>
      </c>
      <c r="D470" s="83">
        <f>D471</f>
        <v>6</v>
      </c>
      <c r="E470" s="13"/>
      <c r="F470" s="13"/>
      <c r="G470" s="3"/>
      <c r="J470" s="83">
        <f t="shared" ref="J470:K470" si="240">J471</f>
        <v>6</v>
      </c>
      <c r="K470" s="83">
        <f t="shared" si="240"/>
        <v>3.6</v>
      </c>
      <c r="L470" s="140">
        <f t="shared" si="220"/>
        <v>60</v>
      </c>
    </row>
    <row r="471" spans="1:12" ht="37.5" customHeight="1">
      <c r="A471" s="22" t="s">
        <v>9</v>
      </c>
      <c r="B471" s="35" t="s">
        <v>305</v>
      </c>
      <c r="C471" s="34">
        <v>200</v>
      </c>
      <c r="D471" s="83">
        <v>6</v>
      </c>
      <c r="E471" s="13"/>
      <c r="F471" s="13"/>
      <c r="G471" s="3"/>
      <c r="J471" s="139">
        <v>6</v>
      </c>
      <c r="K471" s="139">
        <v>3.6</v>
      </c>
      <c r="L471" s="140">
        <f t="shared" si="220"/>
        <v>60</v>
      </c>
    </row>
    <row r="472" spans="1:12" ht="18.75">
      <c r="A472" s="22" t="s">
        <v>32</v>
      </c>
      <c r="B472" s="35" t="s">
        <v>104</v>
      </c>
      <c r="C472" s="34" t="s">
        <v>7</v>
      </c>
      <c r="D472" s="83">
        <f>D473</f>
        <v>357.75</v>
      </c>
      <c r="E472" s="13" t="e">
        <f>E473+#REF!</f>
        <v>#REF!</v>
      </c>
      <c r="F472" s="13" t="e">
        <f>F473+#REF!</f>
        <v>#REF!</v>
      </c>
      <c r="G472" s="3"/>
      <c r="J472" s="83">
        <f t="shared" ref="J472:K472" si="241">J473</f>
        <v>357.75</v>
      </c>
      <c r="K472" s="83">
        <f t="shared" si="241"/>
        <v>15.56</v>
      </c>
      <c r="L472" s="140">
        <f t="shared" si="220"/>
        <v>4.3494060097833689</v>
      </c>
    </row>
    <row r="473" spans="1:12" ht="78.75" customHeight="1">
      <c r="A473" s="22" t="s">
        <v>17</v>
      </c>
      <c r="B473" s="35" t="s">
        <v>104</v>
      </c>
      <c r="C473" s="34">
        <v>100</v>
      </c>
      <c r="D473" s="83">
        <v>357.75</v>
      </c>
      <c r="E473" s="13">
        <v>514.79</v>
      </c>
      <c r="F473" s="13">
        <v>514.79</v>
      </c>
      <c r="G473" s="3"/>
      <c r="J473" s="141">
        <v>357.75</v>
      </c>
      <c r="K473" s="141">
        <v>15.56</v>
      </c>
      <c r="L473" s="140">
        <f>K473/J473*100</f>
        <v>4.3494060097833689</v>
      </c>
    </row>
    <row r="474" spans="1:12" ht="24.75" customHeight="1">
      <c r="A474" s="22" t="s">
        <v>369</v>
      </c>
      <c r="B474" s="122" t="s">
        <v>455</v>
      </c>
      <c r="C474" s="121" t="s">
        <v>7</v>
      </c>
      <c r="D474" s="83">
        <f>D475</f>
        <v>30</v>
      </c>
      <c r="E474" s="13"/>
      <c r="F474" s="13"/>
      <c r="G474" s="3"/>
      <c r="J474" s="83">
        <f t="shared" ref="J474:K474" si="242">J475</f>
        <v>30</v>
      </c>
      <c r="K474" s="83">
        <f t="shared" si="242"/>
        <v>0</v>
      </c>
      <c r="L474" s="140">
        <f t="shared" ref="L474:L475" si="243">K474/J474*100</f>
        <v>0</v>
      </c>
    </row>
    <row r="475" spans="1:12" ht="37.5" customHeight="1">
      <c r="A475" s="22" t="s">
        <v>9</v>
      </c>
      <c r="B475" s="122" t="s">
        <v>455</v>
      </c>
      <c r="C475" s="121">
        <v>200</v>
      </c>
      <c r="D475" s="83">
        <v>30</v>
      </c>
      <c r="E475" s="13"/>
      <c r="F475" s="13"/>
      <c r="G475" s="3"/>
      <c r="J475" s="139">
        <v>30</v>
      </c>
      <c r="K475" s="139">
        <v>0</v>
      </c>
      <c r="L475" s="140">
        <f t="shared" si="243"/>
        <v>0</v>
      </c>
    </row>
    <row r="476" spans="1:12" ht="40.5" customHeight="1">
      <c r="A476" s="22" t="s">
        <v>278</v>
      </c>
      <c r="B476" s="35" t="s">
        <v>279</v>
      </c>
      <c r="C476" s="34" t="s">
        <v>7</v>
      </c>
      <c r="D476" s="83">
        <f>D477+D478+D479</f>
        <v>14362.590000000002</v>
      </c>
      <c r="E476" s="13"/>
      <c r="F476" s="13"/>
      <c r="G476" s="3"/>
      <c r="J476" s="83">
        <f t="shared" ref="J476:K476" si="244">J477+J478+J479</f>
        <v>14370.59</v>
      </c>
      <c r="K476" s="83">
        <f t="shared" si="244"/>
        <v>2567.5300000000002</v>
      </c>
      <c r="L476" s="140">
        <f t="shared" ref="L476:L479" si="245">K476/J476*100</f>
        <v>17.866559410573959</v>
      </c>
    </row>
    <row r="477" spans="1:12" ht="78.75" customHeight="1">
      <c r="A477" s="22" t="s">
        <v>17</v>
      </c>
      <c r="B477" s="35" t="s">
        <v>279</v>
      </c>
      <c r="C477" s="34">
        <v>100</v>
      </c>
      <c r="D477" s="83">
        <v>12370.29</v>
      </c>
      <c r="E477" s="13"/>
      <c r="F477" s="13"/>
      <c r="G477" s="3"/>
      <c r="J477" s="141">
        <v>12609.48</v>
      </c>
      <c r="K477" s="141">
        <v>2174.85</v>
      </c>
      <c r="L477" s="140">
        <f t="shared" si="245"/>
        <v>17.247737416610359</v>
      </c>
    </row>
    <row r="478" spans="1:12" ht="39.75" customHeight="1">
      <c r="A478" s="22" t="s">
        <v>9</v>
      </c>
      <c r="B478" s="35" t="s">
        <v>279</v>
      </c>
      <c r="C478" s="34">
        <v>200</v>
      </c>
      <c r="D478" s="83">
        <v>1968.1</v>
      </c>
      <c r="E478" s="13"/>
      <c r="F478" s="13"/>
      <c r="G478" s="3"/>
      <c r="J478" s="141">
        <v>1734.36</v>
      </c>
      <c r="K478" s="141">
        <v>390.13</v>
      </c>
      <c r="L478" s="140">
        <f t="shared" si="245"/>
        <v>22.494176526211398</v>
      </c>
    </row>
    <row r="479" spans="1:12" ht="29.25" customHeight="1">
      <c r="A479" s="22" t="s">
        <v>11</v>
      </c>
      <c r="B479" s="35" t="s">
        <v>279</v>
      </c>
      <c r="C479" s="34">
        <v>800</v>
      </c>
      <c r="D479" s="83">
        <v>24.2</v>
      </c>
      <c r="E479" s="13"/>
      <c r="F479" s="13"/>
      <c r="G479" s="3"/>
      <c r="J479" s="141">
        <v>26.75</v>
      </c>
      <c r="K479" s="141">
        <v>2.5499999999999998</v>
      </c>
      <c r="L479" s="140">
        <f t="shared" si="245"/>
        <v>9.5327102803738306</v>
      </c>
    </row>
    <row r="480" spans="1:12" ht="40.5" customHeight="1">
      <c r="A480" s="22" t="s">
        <v>293</v>
      </c>
      <c r="B480" s="35" t="s">
        <v>294</v>
      </c>
      <c r="C480" s="34" t="s">
        <v>7</v>
      </c>
      <c r="D480" s="83">
        <f>D481</f>
        <v>10</v>
      </c>
      <c r="E480" s="13"/>
      <c r="F480" s="13"/>
      <c r="G480" s="3"/>
      <c r="J480" s="83">
        <f t="shared" ref="J480:K480" si="246">J481</f>
        <v>10</v>
      </c>
      <c r="K480" s="83">
        <f t="shared" si="246"/>
        <v>0.72</v>
      </c>
      <c r="L480" s="140">
        <f t="shared" ref="L480:L489" si="247">K480/J480*100</f>
        <v>7.1999999999999993</v>
      </c>
    </row>
    <row r="481" spans="1:12" ht="45.75" customHeight="1">
      <c r="A481" s="22" t="s">
        <v>9</v>
      </c>
      <c r="B481" s="35" t="s">
        <v>294</v>
      </c>
      <c r="C481" s="34">
        <v>200</v>
      </c>
      <c r="D481" s="83">
        <v>10</v>
      </c>
      <c r="E481" s="13"/>
      <c r="F481" s="13"/>
      <c r="G481" s="3"/>
      <c r="J481" s="139">
        <v>10</v>
      </c>
      <c r="K481" s="141">
        <v>0.72</v>
      </c>
      <c r="L481" s="140">
        <f t="shared" si="247"/>
        <v>7.1999999999999993</v>
      </c>
    </row>
    <row r="482" spans="1:12" ht="60.75" customHeight="1">
      <c r="A482" s="22" t="s">
        <v>520</v>
      </c>
      <c r="B482" s="122" t="s">
        <v>521</v>
      </c>
      <c r="C482" s="121" t="s">
        <v>7</v>
      </c>
      <c r="D482" s="83">
        <f>D483</f>
        <v>0</v>
      </c>
      <c r="E482" s="13"/>
      <c r="F482" s="13"/>
      <c r="G482" s="3"/>
      <c r="J482" s="83">
        <f t="shared" ref="J482:K482" si="248">J483</f>
        <v>7737.36</v>
      </c>
      <c r="K482" s="83">
        <f t="shared" si="248"/>
        <v>3871.67</v>
      </c>
      <c r="L482" s="140">
        <f t="shared" si="247"/>
        <v>50.03864367174333</v>
      </c>
    </row>
    <row r="483" spans="1:12" ht="23.25" customHeight="1">
      <c r="A483" s="22" t="s">
        <v>11</v>
      </c>
      <c r="B483" s="122" t="s">
        <v>521</v>
      </c>
      <c r="C483" s="121">
        <v>300</v>
      </c>
      <c r="D483" s="83">
        <v>0</v>
      </c>
      <c r="E483" s="13"/>
      <c r="F483" s="13"/>
      <c r="G483" s="3"/>
      <c r="J483" s="141">
        <v>7737.36</v>
      </c>
      <c r="K483" s="141">
        <v>3871.67</v>
      </c>
      <c r="L483" s="140">
        <f t="shared" si="247"/>
        <v>50.03864367174333</v>
      </c>
    </row>
    <row r="484" spans="1:12" ht="42.75" customHeight="1">
      <c r="A484" s="74" t="s">
        <v>437</v>
      </c>
      <c r="B484" s="122" t="s">
        <v>438</v>
      </c>
      <c r="C484" s="121" t="s">
        <v>7</v>
      </c>
      <c r="D484" s="83">
        <f>D485</f>
        <v>3907.46</v>
      </c>
      <c r="E484" s="13"/>
      <c r="F484" s="13"/>
      <c r="G484" s="3"/>
      <c r="J484" s="83">
        <f t="shared" ref="J484:K484" si="249">J485</f>
        <v>4194.07</v>
      </c>
      <c r="K484" s="83">
        <f t="shared" si="249"/>
        <v>501.98</v>
      </c>
      <c r="L484" s="140">
        <f t="shared" si="247"/>
        <v>11.96880357266331</v>
      </c>
    </row>
    <row r="485" spans="1:12" ht="38.25" customHeight="1">
      <c r="A485" s="22" t="s">
        <v>9</v>
      </c>
      <c r="B485" s="122" t="s">
        <v>438</v>
      </c>
      <c r="C485" s="121">
        <v>200</v>
      </c>
      <c r="D485" s="83">
        <v>3907.46</v>
      </c>
      <c r="E485" s="13"/>
      <c r="F485" s="13"/>
      <c r="G485" s="3"/>
      <c r="J485" s="141">
        <v>4194.07</v>
      </c>
      <c r="K485" s="139">
        <v>501.98</v>
      </c>
      <c r="L485" s="140">
        <f t="shared" si="247"/>
        <v>11.96880357266331</v>
      </c>
    </row>
    <row r="486" spans="1:12" ht="40.5" customHeight="1">
      <c r="A486" s="74" t="s">
        <v>439</v>
      </c>
      <c r="B486" s="122" t="s">
        <v>440</v>
      </c>
      <c r="C486" s="121" t="s">
        <v>7</v>
      </c>
      <c r="D486" s="83">
        <f>D487</f>
        <v>6920.1</v>
      </c>
      <c r="E486" s="13"/>
      <c r="F486" s="13"/>
      <c r="G486" s="3"/>
      <c r="J486" s="83">
        <f t="shared" ref="J486:K486" si="250">J487</f>
        <v>7952.98</v>
      </c>
      <c r="K486" s="83">
        <f t="shared" si="250"/>
        <v>1325.27</v>
      </c>
      <c r="L486" s="140">
        <f t="shared" si="247"/>
        <v>16.663816581960472</v>
      </c>
    </row>
    <row r="487" spans="1:12" ht="41.25" customHeight="1">
      <c r="A487" s="22" t="s">
        <v>9</v>
      </c>
      <c r="B487" s="122" t="s">
        <v>440</v>
      </c>
      <c r="C487" s="121">
        <v>200</v>
      </c>
      <c r="D487" s="83">
        <v>6920.1</v>
      </c>
      <c r="E487" s="13"/>
      <c r="F487" s="13"/>
      <c r="G487" s="3"/>
      <c r="J487" s="141">
        <v>7952.98</v>
      </c>
      <c r="K487" s="141">
        <v>1325.27</v>
      </c>
      <c r="L487" s="140">
        <f t="shared" si="247"/>
        <v>16.663816581960472</v>
      </c>
    </row>
    <row r="488" spans="1:12" ht="21.75" customHeight="1">
      <c r="A488" s="21" t="s">
        <v>33</v>
      </c>
      <c r="B488" s="35" t="s">
        <v>105</v>
      </c>
      <c r="C488" s="34" t="s">
        <v>7</v>
      </c>
      <c r="D488" s="83">
        <f>D489+D490</f>
        <v>309.25</v>
      </c>
      <c r="E488" s="13">
        <f>E489</f>
        <v>200</v>
      </c>
      <c r="F488" s="13">
        <f>F489</f>
        <v>200</v>
      </c>
      <c r="G488" s="3"/>
      <c r="J488" s="83">
        <f t="shared" ref="J488:K488" si="251">J489+J490</f>
        <v>309.25</v>
      </c>
      <c r="K488" s="83">
        <f t="shared" si="251"/>
        <v>146.76999999999998</v>
      </c>
      <c r="L488" s="140">
        <f t="shared" si="247"/>
        <v>47.459983831851247</v>
      </c>
    </row>
    <row r="489" spans="1:12" ht="42" customHeight="1">
      <c r="A489" s="22" t="s">
        <v>9</v>
      </c>
      <c r="B489" s="35" t="s">
        <v>105</v>
      </c>
      <c r="C489" s="34">
        <v>200</v>
      </c>
      <c r="D489" s="83">
        <v>200</v>
      </c>
      <c r="E489" s="13">
        <f>E490</f>
        <v>200</v>
      </c>
      <c r="F489" s="13">
        <f>F490</f>
        <v>200</v>
      </c>
      <c r="G489" s="3"/>
      <c r="J489" s="139">
        <v>194</v>
      </c>
      <c r="K489" s="139">
        <v>49</v>
      </c>
      <c r="L489" s="140">
        <f t="shared" si="247"/>
        <v>25.257731958762886</v>
      </c>
    </row>
    <row r="490" spans="1:12" ht="18" customHeight="1">
      <c r="A490" s="22" t="s">
        <v>11</v>
      </c>
      <c r="B490" s="35" t="s">
        <v>105</v>
      </c>
      <c r="C490" s="34">
        <v>800</v>
      </c>
      <c r="D490" s="83">
        <v>109.25</v>
      </c>
      <c r="E490" s="13">
        <v>200</v>
      </c>
      <c r="F490" s="13">
        <v>200</v>
      </c>
      <c r="G490" s="3"/>
      <c r="J490" s="141">
        <v>115.25</v>
      </c>
      <c r="K490" s="141">
        <v>97.77</v>
      </c>
      <c r="L490" s="140">
        <f>K490/J490*100</f>
        <v>84.832971800433825</v>
      </c>
    </row>
    <row r="491" spans="1:12" ht="39.75" customHeight="1">
      <c r="A491" s="22" t="s">
        <v>280</v>
      </c>
      <c r="B491" s="35" t="s">
        <v>281</v>
      </c>
      <c r="C491" s="34" t="s">
        <v>7</v>
      </c>
      <c r="D491" s="83">
        <f>D493+D495+D492+D494</f>
        <v>0</v>
      </c>
      <c r="E491" s="13"/>
      <c r="F491" s="13"/>
      <c r="G491" s="3"/>
      <c r="J491" s="141"/>
      <c r="K491" s="141"/>
      <c r="L491" s="141"/>
    </row>
    <row r="492" spans="1:12" ht="81.75" customHeight="1">
      <c r="A492" s="22" t="s">
        <v>17</v>
      </c>
      <c r="B492" s="35" t="s">
        <v>281</v>
      </c>
      <c r="C492" s="34">
        <v>100</v>
      </c>
      <c r="D492" s="83">
        <v>0</v>
      </c>
      <c r="E492" s="13"/>
      <c r="F492" s="13"/>
      <c r="G492" s="3"/>
      <c r="J492" s="141"/>
      <c r="K492" s="141"/>
      <c r="L492" s="141"/>
    </row>
    <row r="493" spans="1:12" ht="41.25" customHeight="1">
      <c r="A493" s="22" t="s">
        <v>9</v>
      </c>
      <c r="B493" s="35" t="s">
        <v>281</v>
      </c>
      <c r="C493" s="34">
        <v>200</v>
      </c>
      <c r="D493" s="83">
        <v>0</v>
      </c>
      <c r="E493" s="13"/>
      <c r="F493" s="13"/>
      <c r="G493" s="3"/>
      <c r="J493" s="141"/>
      <c r="K493" s="141"/>
      <c r="L493" s="141"/>
    </row>
    <row r="494" spans="1:12" ht="18.75" customHeight="1">
      <c r="A494" s="22" t="s">
        <v>10</v>
      </c>
      <c r="B494" s="101" t="s">
        <v>281</v>
      </c>
      <c r="C494" s="100">
        <v>300</v>
      </c>
      <c r="D494" s="83">
        <v>0</v>
      </c>
      <c r="E494" s="13"/>
      <c r="F494" s="13"/>
      <c r="G494" s="3"/>
      <c r="J494" s="141"/>
      <c r="K494" s="141"/>
      <c r="L494" s="141"/>
    </row>
    <row r="495" spans="1:12" ht="23.25" customHeight="1">
      <c r="A495" s="22" t="s">
        <v>11</v>
      </c>
      <c r="B495" s="35" t="s">
        <v>281</v>
      </c>
      <c r="C495" s="34">
        <v>800</v>
      </c>
      <c r="D495" s="83">
        <v>0</v>
      </c>
      <c r="E495" s="13"/>
      <c r="F495" s="13"/>
      <c r="G495" s="3"/>
      <c r="J495" s="141"/>
      <c r="K495" s="141"/>
      <c r="L495" s="141"/>
    </row>
    <row r="496" spans="1:12" ht="18.75" customHeight="1">
      <c r="A496" s="117" t="s">
        <v>406</v>
      </c>
      <c r="B496" s="114" t="s">
        <v>405</v>
      </c>
      <c r="C496" s="113" t="s">
        <v>7</v>
      </c>
      <c r="D496" s="83">
        <f>D497</f>
        <v>17</v>
      </c>
      <c r="E496" s="13"/>
      <c r="F496" s="13"/>
      <c r="G496" s="3"/>
      <c r="J496" s="83">
        <f t="shared" ref="J496:K496" si="252">J497</f>
        <v>17</v>
      </c>
      <c r="K496" s="83">
        <f t="shared" si="252"/>
        <v>3.96</v>
      </c>
      <c r="L496" s="140">
        <f t="shared" ref="L496:L499" si="253">K496/J496*100</f>
        <v>23.294117647058822</v>
      </c>
    </row>
    <row r="497" spans="1:12" ht="39.75" customHeight="1">
      <c r="A497" s="117" t="s">
        <v>407</v>
      </c>
      <c r="B497" s="114" t="s">
        <v>405</v>
      </c>
      <c r="C497" s="113">
        <v>700</v>
      </c>
      <c r="D497" s="83">
        <v>17</v>
      </c>
      <c r="E497" s="13"/>
      <c r="F497" s="13"/>
      <c r="G497" s="3"/>
      <c r="J497" s="139">
        <v>17</v>
      </c>
      <c r="K497" s="141">
        <v>3.96</v>
      </c>
      <c r="L497" s="140">
        <f t="shared" si="253"/>
        <v>23.294117647058822</v>
      </c>
    </row>
    <row r="498" spans="1:12" ht="42.75" customHeight="1">
      <c r="A498" s="61" t="s">
        <v>185</v>
      </c>
      <c r="B498" s="35" t="s">
        <v>106</v>
      </c>
      <c r="C498" s="34" t="s">
        <v>7</v>
      </c>
      <c r="D498" s="83">
        <f>D499+D500</f>
        <v>1100</v>
      </c>
      <c r="E498" s="13"/>
      <c r="F498" s="13"/>
      <c r="G498" s="3"/>
      <c r="J498" s="83">
        <f t="shared" ref="J498:K498" si="254">J499+J500</f>
        <v>1100</v>
      </c>
      <c r="K498" s="83">
        <f t="shared" si="254"/>
        <v>213.79999999999998</v>
      </c>
      <c r="L498" s="140">
        <f t="shared" si="253"/>
        <v>19.436363636363634</v>
      </c>
    </row>
    <row r="499" spans="1:12" ht="79.5" customHeight="1">
      <c r="A499" s="22" t="s">
        <v>17</v>
      </c>
      <c r="B499" s="35" t="s">
        <v>106</v>
      </c>
      <c r="C499" s="34">
        <v>100</v>
      </c>
      <c r="D499" s="83">
        <v>1081</v>
      </c>
      <c r="E499" s="13"/>
      <c r="F499" s="13"/>
      <c r="G499" s="3"/>
      <c r="J499" s="139">
        <v>1081</v>
      </c>
      <c r="K499" s="139">
        <v>212.7</v>
      </c>
      <c r="L499" s="140">
        <f t="shared" si="253"/>
        <v>19.676225716928769</v>
      </c>
    </row>
    <row r="500" spans="1:12" ht="39" customHeight="1">
      <c r="A500" s="22" t="s">
        <v>9</v>
      </c>
      <c r="B500" s="35" t="s">
        <v>106</v>
      </c>
      <c r="C500" s="34">
        <v>200</v>
      </c>
      <c r="D500" s="83">
        <v>19</v>
      </c>
      <c r="E500" s="13"/>
      <c r="F500" s="13"/>
      <c r="G500" s="3"/>
      <c r="J500" s="139">
        <v>19</v>
      </c>
      <c r="K500" s="139">
        <v>1.1000000000000001</v>
      </c>
      <c r="L500" s="140">
        <f>K500/J500*100</f>
        <v>5.7894736842105265</v>
      </c>
    </row>
    <row r="501" spans="1:12" ht="42" customHeight="1">
      <c r="A501" s="22" t="s">
        <v>186</v>
      </c>
      <c r="B501" s="35" t="s">
        <v>107</v>
      </c>
      <c r="C501" s="34" t="s">
        <v>7</v>
      </c>
      <c r="D501" s="83">
        <f>D502</f>
        <v>3</v>
      </c>
      <c r="E501" s="13"/>
      <c r="F501" s="13"/>
      <c r="G501" s="3"/>
      <c r="J501" s="83">
        <f t="shared" ref="J501:K501" si="255">J502</f>
        <v>3</v>
      </c>
      <c r="K501" s="83">
        <f t="shared" si="255"/>
        <v>0</v>
      </c>
      <c r="L501" s="140">
        <f t="shared" ref="L501:L507" si="256">K501/J501*100</f>
        <v>0</v>
      </c>
    </row>
    <row r="502" spans="1:12" ht="36.75" customHeight="1">
      <c r="A502" s="22" t="s">
        <v>9</v>
      </c>
      <c r="B502" s="35" t="s">
        <v>107</v>
      </c>
      <c r="C502" s="34">
        <v>200</v>
      </c>
      <c r="D502" s="83">
        <v>3</v>
      </c>
      <c r="E502" s="13"/>
      <c r="F502" s="13"/>
      <c r="G502" s="3"/>
      <c r="J502" s="140">
        <v>3</v>
      </c>
      <c r="K502" s="140">
        <v>0</v>
      </c>
      <c r="L502" s="140">
        <f t="shared" si="256"/>
        <v>0</v>
      </c>
    </row>
    <row r="503" spans="1:12" ht="40.5" customHeight="1">
      <c r="A503" s="22" t="s">
        <v>389</v>
      </c>
      <c r="B503" s="35" t="s">
        <v>387</v>
      </c>
      <c r="C503" s="34" t="s">
        <v>7</v>
      </c>
      <c r="D503" s="83">
        <f>D504</f>
        <v>0</v>
      </c>
      <c r="E503" s="13"/>
      <c r="F503" s="13"/>
      <c r="G503" s="3"/>
      <c r="J503" s="83">
        <f t="shared" ref="J503:K504" si="257">J504</f>
        <v>11774.33</v>
      </c>
      <c r="K503" s="83">
        <f t="shared" si="257"/>
        <v>0</v>
      </c>
      <c r="L503" s="140">
        <f t="shared" si="256"/>
        <v>0</v>
      </c>
    </row>
    <row r="504" spans="1:12" ht="24" customHeight="1">
      <c r="A504" s="22" t="s">
        <v>390</v>
      </c>
      <c r="B504" s="35" t="s">
        <v>388</v>
      </c>
      <c r="C504" s="34" t="s">
        <v>7</v>
      </c>
      <c r="D504" s="83">
        <f>D505</f>
        <v>0</v>
      </c>
      <c r="E504" s="13"/>
      <c r="F504" s="13"/>
      <c r="G504" s="3"/>
      <c r="J504" s="83">
        <f t="shared" si="257"/>
        <v>11774.33</v>
      </c>
      <c r="K504" s="83">
        <f t="shared" si="257"/>
        <v>0</v>
      </c>
      <c r="L504" s="140">
        <f t="shared" si="256"/>
        <v>0</v>
      </c>
    </row>
    <row r="505" spans="1:12" ht="42.75" customHeight="1">
      <c r="A505" s="22" t="s">
        <v>211</v>
      </c>
      <c r="B505" s="35" t="s">
        <v>388</v>
      </c>
      <c r="C505" s="34">
        <v>400</v>
      </c>
      <c r="D505" s="83">
        <v>0</v>
      </c>
      <c r="E505" s="13"/>
      <c r="F505" s="13"/>
      <c r="G505" s="3"/>
      <c r="J505" s="141">
        <v>11774.33</v>
      </c>
      <c r="K505" s="139">
        <v>0</v>
      </c>
      <c r="L505" s="140">
        <f t="shared" si="256"/>
        <v>0</v>
      </c>
    </row>
    <row r="506" spans="1:12" ht="64.5" customHeight="1">
      <c r="A506" s="44" t="s">
        <v>317</v>
      </c>
      <c r="B506" s="45" t="s">
        <v>316</v>
      </c>
      <c r="C506" s="46" t="s">
        <v>7</v>
      </c>
      <c r="D506" s="82">
        <f>D507</f>
        <v>30</v>
      </c>
      <c r="E506" s="13"/>
      <c r="F506" s="13"/>
      <c r="G506" s="3"/>
      <c r="J506" s="82">
        <f t="shared" ref="J506:K507" si="258">J507</f>
        <v>30</v>
      </c>
      <c r="K506" s="82">
        <f t="shared" si="258"/>
        <v>0</v>
      </c>
      <c r="L506" s="142">
        <f t="shared" si="256"/>
        <v>0</v>
      </c>
    </row>
    <row r="507" spans="1:12" ht="60" customHeight="1">
      <c r="A507" s="22" t="s">
        <v>315</v>
      </c>
      <c r="B507" s="35" t="s">
        <v>339</v>
      </c>
      <c r="C507" s="34" t="s">
        <v>7</v>
      </c>
      <c r="D507" s="83">
        <f>D508</f>
        <v>30</v>
      </c>
      <c r="E507" s="13"/>
      <c r="F507" s="13"/>
      <c r="G507" s="3"/>
      <c r="J507" s="83">
        <f t="shared" si="258"/>
        <v>30</v>
      </c>
      <c r="K507" s="83">
        <f t="shared" si="258"/>
        <v>0</v>
      </c>
      <c r="L507" s="140">
        <f t="shared" si="256"/>
        <v>0</v>
      </c>
    </row>
    <row r="508" spans="1:12" ht="39" customHeight="1">
      <c r="A508" s="22" t="s">
        <v>9</v>
      </c>
      <c r="B508" s="35" t="s">
        <v>339</v>
      </c>
      <c r="C508" s="34">
        <v>200</v>
      </c>
      <c r="D508" s="83">
        <v>30</v>
      </c>
      <c r="E508" s="13"/>
      <c r="F508" s="13"/>
      <c r="G508" s="3"/>
      <c r="J508" s="139">
        <v>30</v>
      </c>
      <c r="K508" s="139">
        <v>0</v>
      </c>
      <c r="L508" s="140">
        <f t="shared" ref="L508:L529" si="259">K508/J508*100</f>
        <v>0</v>
      </c>
    </row>
    <row r="509" spans="1:12" ht="61.5" customHeight="1">
      <c r="A509" s="54" t="s">
        <v>282</v>
      </c>
      <c r="B509" s="45" t="s">
        <v>108</v>
      </c>
      <c r="C509" s="46" t="s">
        <v>7</v>
      </c>
      <c r="D509" s="82">
        <f>D510+D513+D518</f>
        <v>1930</v>
      </c>
      <c r="E509" s="25"/>
      <c r="F509" s="25"/>
      <c r="G509" s="3"/>
      <c r="J509" s="82">
        <f t="shared" ref="J509:K509" si="260">J510+J513+J518</f>
        <v>2161.41</v>
      </c>
      <c r="K509" s="82">
        <f t="shared" si="260"/>
        <v>25.67</v>
      </c>
      <c r="L509" s="142">
        <f t="shared" si="259"/>
        <v>1.1876506539712504</v>
      </c>
    </row>
    <row r="510" spans="1:12" ht="42.75" customHeight="1">
      <c r="A510" s="109" t="s">
        <v>447</v>
      </c>
      <c r="B510" s="45" t="s">
        <v>448</v>
      </c>
      <c r="C510" s="46" t="s">
        <v>7</v>
      </c>
      <c r="D510" s="82">
        <f>D511</f>
        <v>787.89</v>
      </c>
      <c r="E510" s="25"/>
      <c r="F510" s="25"/>
      <c r="G510" s="3"/>
      <c r="J510" s="82">
        <f t="shared" ref="J510:K511" si="261">J511</f>
        <v>914</v>
      </c>
      <c r="K510" s="82">
        <f t="shared" si="261"/>
        <v>25.67</v>
      </c>
      <c r="L510" s="142">
        <f t="shared" si="259"/>
        <v>2.8085339168490155</v>
      </c>
    </row>
    <row r="511" spans="1:12" ht="84" customHeight="1">
      <c r="A511" s="112" t="s">
        <v>449</v>
      </c>
      <c r="B511" s="122" t="s">
        <v>450</v>
      </c>
      <c r="C511" s="121" t="s">
        <v>7</v>
      </c>
      <c r="D511" s="83">
        <f>D512</f>
        <v>787.89</v>
      </c>
      <c r="E511" s="25"/>
      <c r="F511" s="25"/>
      <c r="G511" s="3"/>
      <c r="J511" s="83">
        <f t="shared" si="261"/>
        <v>914</v>
      </c>
      <c r="K511" s="83">
        <f t="shared" si="261"/>
        <v>25.67</v>
      </c>
      <c r="L511" s="140">
        <f t="shared" si="259"/>
        <v>2.8085339168490155</v>
      </c>
    </row>
    <row r="512" spans="1:12" ht="42" customHeight="1">
      <c r="A512" s="5" t="s">
        <v>9</v>
      </c>
      <c r="B512" s="122" t="s">
        <v>450</v>
      </c>
      <c r="C512" s="34">
        <v>200</v>
      </c>
      <c r="D512" s="83">
        <v>787.89</v>
      </c>
      <c r="E512" s="25"/>
      <c r="F512" s="25"/>
      <c r="G512" s="3"/>
      <c r="J512" s="139">
        <v>914</v>
      </c>
      <c r="K512" s="139">
        <v>25.67</v>
      </c>
      <c r="L512" s="140">
        <f t="shared" si="259"/>
        <v>2.8085339168490155</v>
      </c>
    </row>
    <row r="513" spans="1:12" ht="57" customHeight="1">
      <c r="A513" s="109" t="s">
        <v>441</v>
      </c>
      <c r="B513" s="45" t="s">
        <v>442</v>
      </c>
      <c r="C513" s="46" t="s">
        <v>7</v>
      </c>
      <c r="D513" s="82">
        <f>D514+D516</f>
        <v>1142.1099999999999</v>
      </c>
      <c r="E513" s="25"/>
      <c r="F513" s="25"/>
      <c r="G513" s="3"/>
      <c r="J513" s="82">
        <f t="shared" ref="J513:K513" si="262">J514+J516</f>
        <v>1142.1099999999999</v>
      </c>
      <c r="K513" s="82">
        <f t="shared" si="262"/>
        <v>0</v>
      </c>
      <c r="L513" s="142">
        <f t="shared" si="259"/>
        <v>0</v>
      </c>
    </row>
    <row r="514" spans="1:12" ht="63" customHeight="1">
      <c r="A514" s="99" t="s">
        <v>443</v>
      </c>
      <c r="B514" s="122" t="s">
        <v>444</v>
      </c>
      <c r="C514" s="121" t="s">
        <v>7</v>
      </c>
      <c r="D514" s="83">
        <f>D515</f>
        <v>1085</v>
      </c>
      <c r="E514" s="25"/>
      <c r="F514" s="25"/>
      <c r="G514" s="3"/>
      <c r="J514" s="83">
        <f t="shared" ref="J514:K514" si="263">J515</f>
        <v>1085</v>
      </c>
      <c r="K514" s="83">
        <f t="shared" si="263"/>
        <v>0</v>
      </c>
      <c r="L514" s="140">
        <f t="shared" si="259"/>
        <v>0</v>
      </c>
    </row>
    <row r="515" spans="1:12" ht="42" customHeight="1">
      <c r="A515" s="5" t="s">
        <v>9</v>
      </c>
      <c r="B515" s="122" t="s">
        <v>444</v>
      </c>
      <c r="C515" s="121">
        <v>200</v>
      </c>
      <c r="D515" s="83">
        <v>1085</v>
      </c>
      <c r="E515" s="25"/>
      <c r="F515" s="25"/>
      <c r="G515" s="3"/>
      <c r="J515" s="139">
        <v>1085</v>
      </c>
      <c r="K515" s="139">
        <v>0</v>
      </c>
      <c r="L515" s="140">
        <f t="shared" si="259"/>
        <v>0</v>
      </c>
    </row>
    <row r="516" spans="1:12" ht="60.75" customHeight="1">
      <c r="A516" s="99" t="s">
        <v>445</v>
      </c>
      <c r="B516" s="122" t="s">
        <v>446</v>
      </c>
      <c r="C516" s="121" t="s">
        <v>7</v>
      </c>
      <c r="D516" s="83">
        <f>D517</f>
        <v>57.11</v>
      </c>
      <c r="E516" s="25"/>
      <c r="F516" s="25"/>
      <c r="G516" s="3"/>
      <c r="J516" s="83">
        <f t="shared" ref="J516:K516" si="264">J517</f>
        <v>57.11</v>
      </c>
      <c r="K516" s="83">
        <f t="shared" si="264"/>
        <v>0</v>
      </c>
      <c r="L516" s="140">
        <f t="shared" si="259"/>
        <v>0</v>
      </c>
    </row>
    <row r="517" spans="1:12" ht="43.5" customHeight="1">
      <c r="A517" s="74" t="s">
        <v>9</v>
      </c>
      <c r="B517" s="122" t="s">
        <v>446</v>
      </c>
      <c r="C517" s="121">
        <v>200</v>
      </c>
      <c r="D517" s="83">
        <v>57.11</v>
      </c>
      <c r="E517" s="25"/>
      <c r="F517" s="25"/>
      <c r="G517" s="3"/>
      <c r="J517" s="141">
        <v>57.11</v>
      </c>
      <c r="K517" s="139">
        <v>0</v>
      </c>
      <c r="L517" s="140">
        <f t="shared" si="259"/>
        <v>0</v>
      </c>
    </row>
    <row r="518" spans="1:12" ht="60.75" customHeight="1">
      <c r="A518" s="109" t="s">
        <v>492</v>
      </c>
      <c r="B518" s="45" t="s">
        <v>493</v>
      </c>
      <c r="C518" s="46" t="s">
        <v>7</v>
      </c>
      <c r="D518" s="82">
        <f>D519</f>
        <v>0</v>
      </c>
      <c r="E518" s="150"/>
      <c r="F518" s="150"/>
      <c r="G518" s="151"/>
      <c r="H518" s="152"/>
      <c r="I518" s="152"/>
      <c r="J518" s="82">
        <f>J519+J521</f>
        <v>105.3</v>
      </c>
      <c r="K518" s="82">
        <f>K519</f>
        <v>0</v>
      </c>
      <c r="L518" s="142">
        <f t="shared" si="259"/>
        <v>0</v>
      </c>
    </row>
    <row r="519" spans="1:12" ht="61.5" customHeight="1">
      <c r="A519" s="74" t="s">
        <v>492</v>
      </c>
      <c r="B519" s="122" t="s">
        <v>494</v>
      </c>
      <c r="C519" s="121" t="s">
        <v>7</v>
      </c>
      <c r="D519" s="83">
        <f>D520</f>
        <v>0</v>
      </c>
      <c r="E519" s="25"/>
      <c r="F519" s="25"/>
      <c r="G519" s="3"/>
      <c r="J519" s="83">
        <f>J520</f>
        <v>100</v>
      </c>
      <c r="K519" s="83">
        <f>K520</f>
        <v>0</v>
      </c>
      <c r="L519" s="140">
        <f t="shared" si="259"/>
        <v>0</v>
      </c>
    </row>
    <row r="520" spans="1:12" ht="43.5" customHeight="1">
      <c r="A520" s="74" t="s">
        <v>9</v>
      </c>
      <c r="B520" s="122" t="s">
        <v>494</v>
      </c>
      <c r="C520" s="121">
        <v>200</v>
      </c>
      <c r="D520" s="83">
        <v>0</v>
      </c>
      <c r="E520" s="25"/>
      <c r="F520" s="25"/>
      <c r="G520" s="3"/>
      <c r="J520" s="139">
        <v>100</v>
      </c>
      <c r="K520" s="139">
        <v>0</v>
      </c>
      <c r="L520" s="140">
        <f t="shared" si="259"/>
        <v>0</v>
      </c>
    </row>
    <row r="521" spans="1:12" ht="60.75" customHeight="1">
      <c r="A521" s="74" t="s">
        <v>495</v>
      </c>
      <c r="B521" s="122" t="s">
        <v>496</v>
      </c>
      <c r="C521" s="121" t="s">
        <v>7</v>
      </c>
      <c r="D521" s="83">
        <f>D522</f>
        <v>0</v>
      </c>
      <c r="E521" s="25"/>
      <c r="F521" s="25"/>
      <c r="G521" s="3"/>
      <c r="J521" s="83">
        <f t="shared" ref="J521:K521" si="265">J522</f>
        <v>5.3</v>
      </c>
      <c r="K521" s="83">
        <f t="shared" si="265"/>
        <v>0</v>
      </c>
      <c r="L521" s="140">
        <f t="shared" si="259"/>
        <v>0</v>
      </c>
    </row>
    <row r="522" spans="1:12" ht="43.5" customHeight="1">
      <c r="A522" s="74" t="s">
        <v>9</v>
      </c>
      <c r="B522" s="122" t="s">
        <v>496</v>
      </c>
      <c r="C522" s="121">
        <v>200</v>
      </c>
      <c r="D522" s="83">
        <v>0</v>
      </c>
      <c r="E522" s="25"/>
      <c r="F522" s="25"/>
      <c r="G522" s="3"/>
      <c r="J522" s="139">
        <v>5.3</v>
      </c>
      <c r="K522" s="139">
        <v>0</v>
      </c>
      <c r="L522" s="140">
        <f t="shared" si="259"/>
        <v>0</v>
      </c>
    </row>
    <row r="523" spans="1:12" ht="44.25" customHeight="1">
      <c r="A523" s="78" t="s">
        <v>383</v>
      </c>
      <c r="B523" s="45" t="s">
        <v>382</v>
      </c>
      <c r="C523" s="46" t="s">
        <v>7</v>
      </c>
      <c r="D523" s="82">
        <f>D524+D528</f>
        <v>910.18000000000006</v>
      </c>
      <c r="E523" s="25"/>
      <c r="F523" s="25"/>
      <c r="G523" s="3"/>
      <c r="J523" s="82">
        <f t="shared" ref="J523:K523" si="266">J524+J528</f>
        <v>910.18000000000006</v>
      </c>
      <c r="K523" s="82">
        <f t="shared" si="266"/>
        <v>175.68</v>
      </c>
      <c r="L523" s="142">
        <f t="shared" si="259"/>
        <v>19.301676591443449</v>
      </c>
    </row>
    <row r="524" spans="1:12" ht="36.75" customHeight="1">
      <c r="A524" s="22" t="s">
        <v>15</v>
      </c>
      <c r="B524" s="35" t="s">
        <v>384</v>
      </c>
      <c r="C524" s="34" t="s">
        <v>7</v>
      </c>
      <c r="D524" s="83">
        <f>D525+D526+D527</f>
        <v>27.7</v>
      </c>
      <c r="E524" s="25"/>
      <c r="F524" s="25"/>
      <c r="G524" s="3"/>
      <c r="J524" s="83">
        <f t="shared" ref="J524:K524" si="267">J525+J526+J527</f>
        <v>27.7</v>
      </c>
      <c r="K524" s="83">
        <f t="shared" si="267"/>
        <v>0</v>
      </c>
      <c r="L524" s="140">
        <f t="shared" si="259"/>
        <v>0</v>
      </c>
    </row>
    <row r="525" spans="1:12" ht="78.75" customHeight="1">
      <c r="A525" s="22" t="s">
        <v>17</v>
      </c>
      <c r="B525" s="35" t="s">
        <v>384</v>
      </c>
      <c r="C525" s="34">
        <v>100</v>
      </c>
      <c r="D525" s="83">
        <v>27.7</v>
      </c>
      <c r="E525" s="25"/>
      <c r="F525" s="25"/>
      <c r="G525" s="3"/>
      <c r="J525" s="139">
        <v>27.7</v>
      </c>
      <c r="K525" s="139">
        <v>0</v>
      </c>
      <c r="L525" s="140">
        <f t="shared" si="259"/>
        <v>0</v>
      </c>
    </row>
    <row r="526" spans="1:12" ht="44.25" customHeight="1">
      <c r="A526" s="5" t="s">
        <v>9</v>
      </c>
      <c r="B526" s="108" t="s">
        <v>384</v>
      </c>
      <c r="C526" s="107">
        <v>200</v>
      </c>
      <c r="D526" s="83">
        <v>0</v>
      </c>
      <c r="E526" s="25"/>
      <c r="F526" s="25"/>
      <c r="G526" s="3"/>
      <c r="J526" s="139">
        <v>0</v>
      </c>
      <c r="K526" s="139">
        <v>0</v>
      </c>
      <c r="L526" s="140">
        <v>0</v>
      </c>
    </row>
    <row r="527" spans="1:12" ht="18.75">
      <c r="A527" s="22" t="s">
        <v>11</v>
      </c>
      <c r="B527" s="116" t="s">
        <v>384</v>
      </c>
      <c r="C527" s="115">
        <v>800</v>
      </c>
      <c r="D527" s="83">
        <v>0</v>
      </c>
      <c r="E527" s="25"/>
      <c r="F527" s="25"/>
      <c r="G527" s="3"/>
      <c r="J527" s="139">
        <v>0</v>
      </c>
      <c r="K527" s="139">
        <v>0</v>
      </c>
      <c r="L527" s="140">
        <v>0</v>
      </c>
    </row>
    <row r="528" spans="1:12" ht="42.75" customHeight="1">
      <c r="A528" s="22" t="s">
        <v>16</v>
      </c>
      <c r="B528" s="35" t="s">
        <v>385</v>
      </c>
      <c r="C528" s="34" t="s">
        <v>7</v>
      </c>
      <c r="D528" s="83">
        <f>D529</f>
        <v>882.48</v>
      </c>
      <c r="E528" s="25"/>
      <c r="F528" s="25"/>
      <c r="G528" s="3"/>
      <c r="J528" s="83">
        <f t="shared" ref="J528:K528" si="268">J529</f>
        <v>882.48</v>
      </c>
      <c r="K528" s="83">
        <f t="shared" si="268"/>
        <v>175.68</v>
      </c>
      <c r="L528" s="140">
        <f t="shared" si="259"/>
        <v>19.90753331520261</v>
      </c>
    </row>
    <row r="529" spans="1:12" ht="82.5" customHeight="1">
      <c r="A529" s="5" t="s">
        <v>8</v>
      </c>
      <c r="B529" s="35" t="s">
        <v>385</v>
      </c>
      <c r="C529" s="34">
        <v>100</v>
      </c>
      <c r="D529" s="83">
        <v>882.48</v>
      </c>
      <c r="E529" s="25"/>
      <c r="F529" s="25"/>
      <c r="G529" s="3"/>
      <c r="J529" s="141">
        <v>882.48</v>
      </c>
      <c r="K529" s="141">
        <v>175.68</v>
      </c>
      <c r="L529" s="140">
        <f t="shared" si="259"/>
        <v>19.90753331520261</v>
      </c>
    </row>
    <row r="530" spans="1:12" ht="47.25" customHeight="1">
      <c r="A530" s="48" t="s">
        <v>283</v>
      </c>
      <c r="B530" s="45" t="s">
        <v>284</v>
      </c>
      <c r="C530" s="46" t="s">
        <v>7</v>
      </c>
      <c r="D530" s="82">
        <f>D531</f>
        <v>70</v>
      </c>
      <c r="E530" s="25"/>
      <c r="F530" s="25"/>
      <c r="G530" s="3"/>
      <c r="J530" s="82">
        <f t="shared" ref="J530:K531" si="269">J531</f>
        <v>70</v>
      </c>
      <c r="K530" s="82">
        <f t="shared" si="269"/>
        <v>14.12</v>
      </c>
      <c r="L530" s="142">
        <f t="shared" ref="L530:L535" si="270">K530/J530*100</f>
        <v>20.171428571428571</v>
      </c>
    </row>
    <row r="531" spans="1:12" ht="63.75" customHeight="1">
      <c r="A531" s="5" t="s">
        <v>171</v>
      </c>
      <c r="B531" s="35" t="s">
        <v>285</v>
      </c>
      <c r="C531" s="46" t="s">
        <v>7</v>
      </c>
      <c r="D531" s="83">
        <f>D532</f>
        <v>70</v>
      </c>
      <c r="E531" s="25"/>
      <c r="F531" s="25"/>
      <c r="G531" s="3"/>
      <c r="J531" s="83">
        <f t="shared" si="269"/>
        <v>70</v>
      </c>
      <c r="K531" s="83">
        <f t="shared" si="269"/>
        <v>14.12</v>
      </c>
      <c r="L531" s="140">
        <f t="shared" si="270"/>
        <v>20.171428571428571</v>
      </c>
    </row>
    <row r="532" spans="1:12" ht="42.75" customHeight="1">
      <c r="A532" s="5" t="s">
        <v>9</v>
      </c>
      <c r="B532" s="35" t="s">
        <v>285</v>
      </c>
      <c r="C532" s="34">
        <v>200</v>
      </c>
      <c r="D532" s="83">
        <v>70</v>
      </c>
      <c r="E532" s="25"/>
      <c r="F532" s="25"/>
      <c r="G532" s="3"/>
      <c r="J532" s="139">
        <v>70</v>
      </c>
      <c r="K532" s="141">
        <v>14.12</v>
      </c>
      <c r="L532" s="140">
        <f t="shared" si="270"/>
        <v>20.171428571428571</v>
      </c>
    </row>
    <row r="533" spans="1:12" ht="57.75" customHeight="1">
      <c r="A533" s="48" t="s">
        <v>113</v>
      </c>
      <c r="B533" s="45" t="s">
        <v>114</v>
      </c>
      <c r="C533" s="46" t="s">
        <v>7</v>
      </c>
      <c r="D533" s="82">
        <f>D534</f>
        <v>367.31</v>
      </c>
      <c r="E533" s="25"/>
      <c r="F533" s="25"/>
      <c r="G533" s="3"/>
      <c r="J533" s="82">
        <f t="shared" ref="J533:K534" si="271">J534</f>
        <v>367.31</v>
      </c>
      <c r="K533" s="82">
        <f t="shared" si="271"/>
        <v>0</v>
      </c>
      <c r="L533" s="142">
        <f t="shared" si="270"/>
        <v>0</v>
      </c>
    </row>
    <row r="534" spans="1:12" ht="42" customHeight="1">
      <c r="A534" s="5" t="s">
        <v>172</v>
      </c>
      <c r="B534" s="35" t="s">
        <v>115</v>
      </c>
      <c r="C534" s="34" t="s">
        <v>7</v>
      </c>
      <c r="D534" s="83">
        <f>D535</f>
        <v>367.31</v>
      </c>
      <c r="E534" s="25"/>
      <c r="F534" s="25"/>
      <c r="G534" s="3"/>
      <c r="J534" s="83">
        <f t="shared" si="271"/>
        <v>367.31</v>
      </c>
      <c r="K534" s="83">
        <f t="shared" si="271"/>
        <v>0</v>
      </c>
      <c r="L534" s="140">
        <f t="shared" si="270"/>
        <v>0</v>
      </c>
    </row>
    <row r="535" spans="1:12" ht="41.25" customHeight="1">
      <c r="A535" s="5" t="s">
        <v>9</v>
      </c>
      <c r="B535" s="35" t="s">
        <v>115</v>
      </c>
      <c r="C535" s="34">
        <v>200</v>
      </c>
      <c r="D535" s="83">
        <v>367.31</v>
      </c>
      <c r="E535" s="25"/>
      <c r="F535" s="25"/>
      <c r="G535" s="3"/>
      <c r="J535" s="141">
        <v>367.31</v>
      </c>
      <c r="K535" s="139">
        <v>0</v>
      </c>
      <c r="L535" s="140">
        <f t="shared" si="270"/>
        <v>0</v>
      </c>
    </row>
    <row r="536" spans="1:12" ht="44.25" customHeight="1">
      <c r="A536" s="48" t="s">
        <v>288</v>
      </c>
      <c r="B536" s="45" t="s">
        <v>289</v>
      </c>
      <c r="C536" s="46" t="s">
        <v>7</v>
      </c>
      <c r="D536" s="82">
        <f>D537</f>
        <v>22156.329999999998</v>
      </c>
      <c r="E536" s="25"/>
      <c r="F536" s="25"/>
      <c r="G536" s="3"/>
      <c r="J536" s="82">
        <f t="shared" ref="J536:K536" si="272">J537</f>
        <v>22753.929999999997</v>
      </c>
      <c r="K536" s="82">
        <f t="shared" si="272"/>
        <v>4092.5199999999995</v>
      </c>
      <c r="L536" s="142">
        <f t="shared" ref="L536:L539" si="273">K536/J536*100</f>
        <v>17.985991870415351</v>
      </c>
    </row>
    <row r="537" spans="1:12" ht="40.5" customHeight="1">
      <c r="A537" s="5" t="s">
        <v>290</v>
      </c>
      <c r="B537" s="35" t="s">
        <v>291</v>
      </c>
      <c r="C537" s="34" t="s">
        <v>7</v>
      </c>
      <c r="D537" s="83">
        <f>D538+D539+D540</f>
        <v>22156.329999999998</v>
      </c>
      <c r="E537" s="25"/>
      <c r="F537" s="25"/>
      <c r="G537" s="3"/>
      <c r="J537" s="83">
        <f t="shared" ref="J537:K537" si="274">J538+J539+J540</f>
        <v>22753.929999999997</v>
      </c>
      <c r="K537" s="83">
        <f t="shared" si="274"/>
        <v>4092.5199999999995</v>
      </c>
      <c r="L537" s="140">
        <f t="shared" si="273"/>
        <v>17.985991870415351</v>
      </c>
    </row>
    <row r="538" spans="1:12" ht="79.5" customHeight="1">
      <c r="A538" s="22" t="s">
        <v>17</v>
      </c>
      <c r="B538" s="35" t="s">
        <v>291</v>
      </c>
      <c r="C538" s="34">
        <v>100</v>
      </c>
      <c r="D538" s="83">
        <v>18471.580000000002</v>
      </c>
      <c r="E538" s="25"/>
      <c r="F538" s="25"/>
      <c r="G538" s="3"/>
      <c r="J538" s="141">
        <v>18565.41</v>
      </c>
      <c r="K538" s="141">
        <v>3415.45</v>
      </c>
      <c r="L538" s="140">
        <f t="shared" si="273"/>
        <v>18.396846608827921</v>
      </c>
    </row>
    <row r="539" spans="1:12" ht="41.25" customHeight="1">
      <c r="A539" s="5" t="s">
        <v>9</v>
      </c>
      <c r="B539" s="35" t="s">
        <v>291</v>
      </c>
      <c r="C539" s="34">
        <v>200</v>
      </c>
      <c r="D539" s="83">
        <v>3209.74</v>
      </c>
      <c r="E539" s="25"/>
      <c r="F539" s="25"/>
      <c r="G539" s="3"/>
      <c r="J539" s="141">
        <v>3713.51</v>
      </c>
      <c r="K539" s="141">
        <v>671.83</v>
      </c>
      <c r="L539" s="140">
        <f t="shared" si="273"/>
        <v>18.091509111325944</v>
      </c>
    </row>
    <row r="540" spans="1:12" ht="29.25" customHeight="1">
      <c r="A540" s="5" t="s">
        <v>11</v>
      </c>
      <c r="B540" s="35" t="s">
        <v>291</v>
      </c>
      <c r="C540" s="34">
        <v>800</v>
      </c>
      <c r="D540" s="83">
        <v>475.01</v>
      </c>
      <c r="E540" s="25"/>
      <c r="F540" s="25"/>
      <c r="G540" s="3"/>
      <c r="J540" s="141">
        <v>475.01</v>
      </c>
      <c r="K540" s="141">
        <v>5.24</v>
      </c>
      <c r="L540" s="140">
        <f>K540/J540*100</f>
        <v>1.1031346708490348</v>
      </c>
    </row>
    <row r="541" spans="1:12" ht="29.25" customHeight="1">
      <c r="A541" s="48" t="s">
        <v>497</v>
      </c>
      <c r="B541" s="45" t="s">
        <v>498</v>
      </c>
      <c r="C541" s="46" t="s">
        <v>7</v>
      </c>
      <c r="D541" s="82">
        <f>D542+D545</f>
        <v>0</v>
      </c>
      <c r="E541" s="150"/>
      <c r="F541" s="150"/>
      <c r="G541" s="151"/>
      <c r="H541" s="152"/>
      <c r="I541" s="152"/>
      <c r="J541" s="82">
        <f t="shared" ref="J541:K541" si="275">J542+J545</f>
        <v>910.75</v>
      </c>
      <c r="K541" s="82">
        <f t="shared" si="275"/>
        <v>59.44</v>
      </c>
      <c r="L541" s="142">
        <f t="shared" ref="L541:L548" si="276">K541/J541*100</f>
        <v>6.5264891572879495</v>
      </c>
    </row>
    <row r="542" spans="1:12" ht="45" customHeight="1">
      <c r="A542" s="5" t="s">
        <v>499</v>
      </c>
      <c r="B542" s="122" t="s">
        <v>500</v>
      </c>
      <c r="C542" s="121" t="s">
        <v>7</v>
      </c>
      <c r="D542" s="83">
        <f>D543</f>
        <v>0</v>
      </c>
      <c r="E542" s="25"/>
      <c r="F542" s="25"/>
      <c r="G542" s="3"/>
      <c r="J542" s="83">
        <f t="shared" ref="J542:K543" si="277">J543</f>
        <v>750</v>
      </c>
      <c r="K542" s="83">
        <f t="shared" si="277"/>
        <v>0</v>
      </c>
      <c r="L542" s="140">
        <f t="shared" si="276"/>
        <v>0</v>
      </c>
    </row>
    <row r="543" spans="1:12" ht="45" customHeight="1">
      <c r="A543" s="5" t="s">
        <v>501</v>
      </c>
      <c r="B543" s="122" t="s">
        <v>502</v>
      </c>
      <c r="C543" s="121" t="s">
        <v>7</v>
      </c>
      <c r="D543" s="83">
        <f>D544</f>
        <v>0</v>
      </c>
      <c r="E543" s="25"/>
      <c r="F543" s="25"/>
      <c r="G543" s="3"/>
      <c r="J543" s="83">
        <f t="shared" si="277"/>
        <v>750</v>
      </c>
      <c r="K543" s="83">
        <f t="shared" si="277"/>
        <v>0</v>
      </c>
      <c r="L543" s="140">
        <f t="shared" si="276"/>
        <v>0</v>
      </c>
    </row>
    <row r="544" spans="1:12" ht="29.25" customHeight="1">
      <c r="A544" s="5" t="s">
        <v>11</v>
      </c>
      <c r="B544" s="122" t="s">
        <v>502</v>
      </c>
      <c r="C544" s="121">
        <v>800</v>
      </c>
      <c r="D544" s="83">
        <v>0</v>
      </c>
      <c r="E544" s="25"/>
      <c r="F544" s="25"/>
      <c r="G544" s="3"/>
      <c r="J544" s="139">
        <v>750</v>
      </c>
      <c r="K544" s="139">
        <v>0</v>
      </c>
      <c r="L544" s="140">
        <f t="shared" si="276"/>
        <v>0</v>
      </c>
    </row>
    <row r="545" spans="1:12" ht="42.75" customHeight="1">
      <c r="A545" s="5" t="s">
        <v>499</v>
      </c>
      <c r="B545" s="122" t="s">
        <v>523</v>
      </c>
      <c r="C545" s="121" t="s">
        <v>7</v>
      </c>
      <c r="D545" s="83">
        <f>D546</f>
        <v>0</v>
      </c>
      <c r="E545" s="25"/>
      <c r="F545" s="25"/>
      <c r="G545" s="3"/>
      <c r="J545" s="83">
        <f t="shared" ref="J545:K546" si="278">J546</f>
        <v>160.75</v>
      </c>
      <c r="K545" s="83">
        <f t="shared" si="278"/>
        <v>59.44</v>
      </c>
      <c r="L545" s="140">
        <f t="shared" si="276"/>
        <v>36.976671850699844</v>
      </c>
    </row>
    <row r="546" spans="1:12" ht="29.25" customHeight="1">
      <c r="A546" s="5" t="s">
        <v>522</v>
      </c>
      <c r="B546" s="122" t="s">
        <v>524</v>
      </c>
      <c r="C546" s="121" t="s">
        <v>7</v>
      </c>
      <c r="D546" s="83">
        <f>D547</f>
        <v>0</v>
      </c>
      <c r="E546" s="25"/>
      <c r="F546" s="25"/>
      <c r="G546" s="3"/>
      <c r="J546" s="83">
        <f t="shared" si="278"/>
        <v>160.75</v>
      </c>
      <c r="K546" s="83">
        <f t="shared" si="278"/>
        <v>59.44</v>
      </c>
      <c r="L546" s="140">
        <f t="shared" si="276"/>
        <v>36.976671850699844</v>
      </c>
    </row>
    <row r="547" spans="1:12" ht="39.75" customHeight="1">
      <c r="A547" s="5" t="s">
        <v>9</v>
      </c>
      <c r="B547" s="122" t="s">
        <v>524</v>
      </c>
      <c r="C547" s="121">
        <v>200</v>
      </c>
      <c r="D547" s="83">
        <v>0</v>
      </c>
      <c r="E547" s="25"/>
      <c r="F547" s="25"/>
      <c r="G547" s="3"/>
      <c r="J547" s="139">
        <v>160.75</v>
      </c>
      <c r="K547" s="139">
        <v>59.44</v>
      </c>
      <c r="L547" s="140">
        <f t="shared" si="276"/>
        <v>36.976671850699844</v>
      </c>
    </row>
    <row r="548" spans="1:12" ht="19.149999999999999" customHeight="1">
      <c r="A548" s="55" t="s">
        <v>13</v>
      </c>
      <c r="B548" s="56"/>
      <c r="C548" s="56"/>
      <c r="D548" s="93">
        <f>D12+D16+D30+D46+D70+D106+D112+D148+D155+D233+D280+D289+D307+D318+D415+D424+D443+D509+D530+D533+D536+D506+D523</f>
        <v>1746163.6200000003</v>
      </c>
      <c r="E548" s="30" t="e">
        <f>E12+E168+E185+#REF!+#REF!+#REF!+#REF!+#REF!+E424+E443+#REF!+#REF!+#REF!</f>
        <v>#REF!</v>
      </c>
      <c r="F548" s="30" t="e">
        <f>F12+F168+F185+#REF!+#REF!+#REF!+#REF!+#REF!+F424+F443+#REF!+#REF!+#REF!</f>
        <v>#REF!</v>
      </c>
      <c r="G548" s="3"/>
      <c r="J548" s="93">
        <f>J12+J16+J30+J46+J70+J106+J112+J148+J155+J233+J280+J289+J307+J318+J415+J424+J443+J509+J530+J533+J536+J506+J523+J541</f>
        <v>1800715.3999999994</v>
      </c>
      <c r="K548" s="93">
        <f>K12+K16+K30+K46+K70+K106+K112+K148+K155+K233+K280+K289+K307+K318+K415+K424+K443+K509+K530+K533+K536+K506+K523+K541</f>
        <v>347303.29</v>
      </c>
      <c r="L548" s="142">
        <f t="shared" si="276"/>
        <v>19.286961726433844</v>
      </c>
    </row>
    <row r="549" spans="1:12" ht="16.899999999999999" customHeight="1">
      <c r="D549" s="94"/>
      <c r="E549" s="4"/>
      <c r="F549" s="4"/>
      <c r="G549" s="3"/>
      <c r="J549" s="141"/>
      <c r="K549" s="141"/>
      <c r="L549" s="141"/>
    </row>
    <row r="550" spans="1:12" ht="18.75">
      <c r="A550" s="173" t="s">
        <v>12</v>
      </c>
      <c r="B550" s="174"/>
      <c r="C550" s="174"/>
      <c r="D550" s="174"/>
      <c r="E550" s="174"/>
      <c r="F550" s="174"/>
      <c r="G550" s="3"/>
      <c r="J550" s="141"/>
      <c r="K550" s="141"/>
      <c r="L550" s="141"/>
    </row>
    <row r="551" spans="1:12">
      <c r="G551" s="1"/>
    </row>
  </sheetData>
  <autoFilter ref="A11:J551"/>
  <mergeCells count="12">
    <mergeCell ref="A550:F550"/>
    <mergeCell ref="A2:F2"/>
    <mergeCell ref="A1:D1"/>
    <mergeCell ref="A9:A10"/>
    <mergeCell ref="A3:D3"/>
    <mergeCell ref="A4:D4"/>
    <mergeCell ref="A6:L6"/>
    <mergeCell ref="J9:J10"/>
    <mergeCell ref="C9:C10"/>
    <mergeCell ref="E9:F9"/>
    <mergeCell ref="B9:B10"/>
    <mergeCell ref="D9:D10"/>
  </mergeCells>
  <phoneticPr fontId="3" type="noConversion"/>
  <pageMargins left="0.39370078740157483" right="0.39370078740157483" top="0.6692913385826772" bottom="0.78740157480314965" header="0.51181102362204722" footer="0.51181102362204722"/>
  <pageSetup paperSize="9" scale="83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admin</cp:lastModifiedBy>
  <cp:lastPrinted>2019-05-06T06:43:50Z</cp:lastPrinted>
  <dcterms:created xsi:type="dcterms:W3CDTF">2013-10-16T11:38:15Z</dcterms:created>
  <dcterms:modified xsi:type="dcterms:W3CDTF">2019-05-08T08:28:51Z</dcterms:modified>
</cp:coreProperties>
</file>