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8'!$A$9:$J$444</definedName>
    <definedName name="_xlnm.Print_Titles" localSheetId="0">'Приложение 8'!$18:$18</definedName>
    <definedName name="_xlnm.Print_Area" localSheetId="0">'Приложение 8'!$A$1:$L$443</definedName>
  </definedNames>
  <calcPr calcId="124519"/>
</workbook>
</file>

<file path=xl/calcChain.xml><?xml version="1.0" encoding="utf-8"?>
<calcChain xmlns="http://schemas.openxmlformats.org/spreadsheetml/2006/main">
  <c r="J341" i="8"/>
  <c r="K345"/>
  <c r="D265"/>
  <c r="K265"/>
  <c r="J264"/>
  <c r="K274"/>
  <c r="J274"/>
  <c r="D274"/>
  <c r="L273"/>
  <c r="L272"/>
  <c r="L271"/>
  <c r="L270"/>
  <c r="K257"/>
  <c r="J257"/>
  <c r="D257"/>
  <c r="K262"/>
  <c r="J262"/>
  <c r="D262"/>
  <c r="L261"/>
  <c r="L260"/>
  <c r="L246"/>
  <c r="L245"/>
  <c r="L237"/>
  <c r="L236"/>
  <c r="L232"/>
  <c r="K141"/>
  <c r="J141"/>
  <c r="D141"/>
  <c r="K142"/>
  <c r="J142"/>
  <c r="D142"/>
  <c r="L92" l="1"/>
  <c r="L91"/>
  <c r="K90"/>
  <c r="L90" s="1"/>
  <c r="J90"/>
  <c r="D90"/>
  <c r="K209"/>
  <c r="K207"/>
  <c r="K382"/>
  <c r="J382"/>
  <c r="D382"/>
  <c r="K380"/>
  <c r="J380"/>
  <c r="D380"/>
  <c r="K371"/>
  <c r="J371"/>
  <c r="D371"/>
  <c r="L374"/>
  <c r="L373"/>
  <c r="L372"/>
  <c r="K439"/>
  <c r="J439"/>
  <c r="K438"/>
  <c r="J438"/>
  <c r="K437"/>
  <c r="J437"/>
  <c r="D439"/>
  <c r="D438" s="1"/>
  <c r="D437" s="1"/>
  <c r="K203"/>
  <c r="K27"/>
  <c r="J27"/>
  <c r="D27"/>
  <c r="K29"/>
  <c r="J29"/>
  <c r="D29"/>
  <c r="K366"/>
  <c r="J366"/>
  <c r="D366"/>
  <c r="J384"/>
  <c r="K384"/>
  <c r="K271"/>
  <c r="J271"/>
  <c r="D271"/>
  <c r="K260"/>
  <c r="J260"/>
  <c r="D260"/>
  <c r="K252"/>
  <c r="J252"/>
  <c r="D252"/>
  <c r="K245"/>
  <c r="J245"/>
  <c r="D245"/>
  <c r="K235"/>
  <c r="L235" s="1"/>
  <c r="J235"/>
  <c r="D235"/>
  <c r="L206"/>
  <c r="L200"/>
  <c r="L177"/>
  <c r="K176"/>
  <c r="J176"/>
  <c r="D176"/>
  <c r="K182"/>
  <c r="J182"/>
  <c r="D182"/>
  <c r="L185"/>
  <c r="L183"/>
  <c r="K184"/>
  <c r="L184" s="1"/>
  <c r="J184"/>
  <c r="D184"/>
  <c r="K180"/>
  <c r="J180"/>
  <c r="D180"/>
  <c r="L172"/>
  <c r="K171"/>
  <c r="J171"/>
  <c r="L171" s="1"/>
  <c r="D171"/>
  <c r="K169"/>
  <c r="J169"/>
  <c r="L169" s="1"/>
  <c r="D169"/>
  <c r="L170"/>
  <c r="K151"/>
  <c r="K148" s="1"/>
  <c r="J151"/>
  <c r="D151"/>
  <c r="K149"/>
  <c r="J149"/>
  <c r="J148" s="1"/>
  <c r="D149"/>
  <c r="D148" s="1"/>
  <c r="L150"/>
  <c r="D203"/>
  <c r="K113"/>
  <c r="J113"/>
  <c r="D113"/>
  <c r="L115"/>
  <c r="L114"/>
  <c r="K254"/>
  <c r="J254"/>
  <c r="D254"/>
  <c r="L256"/>
  <c r="K229"/>
  <c r="J229"/>
  <c r="D229"/>
  <c r="K406"/>
  <c r="K405" s="1"/>
  <c r="J406"/>
  <c r="J405" s="1"/>
  <c r="D406"/>
  <c r="D405" s="1"/>
  <c r="L407"/>
  <c r="K393"/>
  <c r="K392" s="1"/>
  <c r="J393"/>
  <c r="J392" s="1"/>
  <c r="D393"/>
  <c r="D392" s="1"/>
  <c r="J197"/>
  <c r="J196" s="1"/>
  <c r="D197"/>
  <c r="K318"/>
  <c r="J318"/>
  <c r="D318"/>
  <c r="K320"/>
  <c r="J320"/>
  <c r="D320"/>
  <c r="L321"/>
  <c r="L319"/>
  <c r="K429"/>
  <c r="J429"/>
  <c r="D429"/>
  <c r="L430"/>
  <c r="K390"/>
  <c r="K389" s="1"/>
  <c r="J390"/>
  <c r="J389" s="1"/>
  <c r="D390"/>
  <c r="D389" s="1"/>
  <c r="K25"/>
  <c r="K24" s="1"/>
  <c r="J25"/>
  <c r="D25"/>
  <c r="D24" s="1"/>
  <c r="K432"/>
  <c r="K431" s="1"/>
  <c r="J432"/>
  <c r="J431" s="1"/>
  <c r="D432"/>
  <c r="D431" s="1"/>
  <c r="L182" l="1"/>
  <c r="J24"/>
  <c r="L371"/>
  <c r="L176"/>
  <c r="L429"/>
  <c r="L320"/>
  <c r="L113"/>
  <c r="L148"/>
  <c r="L149"/>
  <c r="L405"/>
  <c r="L406"/>
  <c r="L318"/>
  <c r="K403"/>
  <c r="L255"/>
  <c r="K250"/>
  <c r="J250"/>
  <c r="D250"/>
  <c r="L251"/>
  <c r="L239"/>
  <c r="J203"/>
  <c r="L198"/>
  <c r="K197"/>
  <c r="K196" s="1"/>
  <c r="K110"/>
  <c r="J110"/>
  <c r="D110"/>
  <c r="L254" l="1"/>
  <c r="L250"/>
  <c r="K238"/>
  <c r="J238"/>
  <c r="D238"/>
  <c r="K427"/>
  <c r="K426" s="1"/>
  <c r="J427"/>
  <c r="J426" s="1"/>
  <c r="D427"/>
  <c r="D426" s="1"/>
  <c r="K378"/>
  <c r="J378"/>
  <c r="D378"/>
  <c r="L436"/>
  <c r="L425"/>
  <c r="L422"/>
  <c r="L420"/>
  <c r="L418"/>
  <c r="L415"/>
  <c r="L413"/>
  <c r="L412"/>
  <c r="L411"/>
  <c r="L404"/>
  <c r="L402"/>
  <c r="L400"/>
  <c r="L399"/>
  <c r="L398"/>
  <c r="L388"/>
  <c r="L385"/>
  <c r="L377"/>
  <c r="L376"/>
  <c r="L370"/>
  <c r="L361"/>
  <c r="L358"/>
  <c r="L356"/>
  <c r="L355"/>
  <c r="L353"/>
  <c r="L351"/>
  <c r="L350"/>
  <c r="L349"/>
  <c r="L346"/>
  <c r="L344"/>
  <c r="L340"/>
  <c r="L338"/>
  <c r="L337"/>
  <c r="L334"/>
  <c r="L332"/>
  <c r="L331"/>
  <c r="L330"/>
  <c r="L327"/>
  <c r="L325"/>
  <c r="L317"/>
  <c r="L315"/>
  <c r="L314"/>
  <c r="L306"/>
  <c r="L304"/>
  <c r="L303"/>
  <c r="L301"/>
  <c r="L299"/>
  <c r="L298"/>
  <c r="L297"/>
  <c r="L294"/>
  <c r="L293"/>
  <c r="L292"/>
  <c r="L290"/>
  <c r="L289"/>
  <c r="L286"/>
  <c r="L283"/>
  <c r="L282"/>
  <c r="L281"/>
  <c r="L279"/>
  <c r="L269"/>
  <c r="L267"/>
  <c r="L266"/>
  <c r="L259"/>
  <c r="L249"/>
  <c r="L248"/>
  <c r="L243"/>
  <c r="L242"/>
  <c r="L241"/>
  <c r="L234"/>
  <c r="L233"/>
  <c r="L231"/>
  <c r="L230"/>
  <c r="L227"/>
  <c r="L226"/>
  <c r="L223"/>
  <c r="L222"/>
  <c r="L220"/>
  <c r="L219"/>
  <c r="L217"/>
  <c r="L216"/>
  <c r="L215"/>
  <c r="L211"/>
  <c r="L210"/>
  <c r="L208"/>
  <c r="L205"/>
  <c r="L204"/>
  <c r="L199"/>
  <c r="L194"/>
  <c r="L192"/>
  <c r="L191"/>
  <c r="L190"/>
  <c r="L187"/>
  <c r="L179"/>
  <c r="L175"/>
  <c r="L168"/>
  <c r="L166"/>
  <c r="L162"/>
  <c r="L159"/>
  <c r="L156"/>
  <c r="L147"/>
  <c r="L146"/>
  <c r="L145"/>
  <c r="L140"/>
  <c r="L139"/>
  <c r="L137"/>
  <c r="L134"/>
  <c r="L133"/>
  <c r="L131"/>
  <c r="L130"/>
  <c r="L128"/>
  <c r="L127"/>
  <c r="L125"/>
  <c r="L124"/>
  <c r="L122"/>
  <c r="L120"/>
  <c r="L118"/>
  <c r="L109"/>
  <c r="L108"/>
  <c r="L106"/>
  <c r="L105"/>
  <c r="L103"/>
  <c r="L102"/>
  <c r="L100"/>
  <c r="L98"/>
  <c r="L97"/>
  <c r="L95"/>
  <c r="L94"/>
  <c r="L89"/>
  <c r="L88"/>
  <c r="L86"/>
  <c r="L85"/>
  <c r="L83"/>
  <c r="L82"/>
  <c r="L75"/>
  <c r="L74"/>
  <c r="L73"/>
  <c r="L69"/>
  <c r="L66"/>
  <c r="L64"/>
  <c r="L61"/>
  <c r="L59"/>
  <c r="L56"/>
  <c r="L55"/>
  <c r="L53"/>
  <c r="L51"/>
  <c r="L50"/>
  <c r="L49"/>
  <c r="L41"/>
  <c r="L33"/>
  <c r="L26"/>
  <c r="L22"/>
  <c r="L21"/>
  <c r="L20"/>
  <c r="L17"/>
  <c r="K375"/>
  <c r="K435"/>
  <c r="J435"/>
  <c r="K434"/>
  <c r="J434"/>
  <c r="K424"/>
  <c r="J424"/>
  <c r="K423"/>
  <c r="J423"/>
  <c r="K419"/>
  <c r="J419"/>
  <c r="K421"/>
  <c r="J421"/>
  <c r="K417"/>
  <c r="J417"/>
  <c r="K416"/>
  <c r="J416"/>
  <c r="K414"/>
  <c r="J414"/>
  <c r="K410"/>
  <c r="J410"/>
  <c r="K409"/>
  <c r="J409"/>
  <c r="K408"/>
  <c r="J408"/>
  <c r="J403"/>
  <c r="K401"/>
  <c r="J401"/>
  <c r="K397"/>
  <c r="J397"/>
  <c r="K396"/>
  <c r="K395" s="1"/>
  <c r="J396"/>
  <c r="J395" s="1"/>
  <c r="K316"/>
  <c r="J316"/>
  <c r="K313"/>
  <c r="J313"/>
  <c r="K310"/>
  <c r="J310"/>
  <c r="K308"/>
  <c r="K307" s="1"/>
  <c r="J308"/>
  <c r="J307" s="1"/>
  <c r="K302"/>
  <c r="J302"/>
  <c r="K300"/>
  <c r="J300"/>
  <c r="K296"/>
  <c r="J296"/>
  <c r="K295"/>
  <c r="J295"/>
  <c r="K291"/>
  <c r="J291"/>
  <c r="K288"/>
  <c r="J288"/>
  <c r="K287"/>
  <c r="J287"/>
  <c r="K285"/>
  <c r="J285"/>
  <c r="K284"/>
  <c r="J284"/>
  <c r="K280"/>
  <c r="J280"/>
  <c r="K278"/>
  <c r="J278"/>
  <c r="K277"/>
  <c r="J277"/>
  <c r="K264"/>
  <c r="J265"/>
  <c r="L264" s="1"/>
  <c r="K258"/>
  <c r="J258"/>
  <c r="K247"/>
  <c r="J247"/>
  <c r="K240"/>
  <c r="K228" s="1"/>
  <c r="J240"/>
  <c r="J228" s="1"/>
  <c r="K225"/>
  <c r="J225"/>
  <c r="K221"/>
  <c r="J221"/>
  <c r="K218"/>
  <c r="J218"/>
  <c r="K214"/>
  <c r="J214"/>
  <c r="K213"/>
  <c r="J213"/>
  <c r="J209"/>
  <c r="J207"/>
  <c r="L207" s="1"/>
  <c r="L196"/>
  <c r="K195"/>
  <c r="K193"/>
  <c r="J193"/>
  <c r="K189"/>
  <c r="J189"/>
  <c r="K188"/>
  <c r="J188"/>
  <c r="K186"/>
  <c r="J186"/>
  <c r="K178"/>
  <c r="J178"/>
  <c r="K174"/>
  <c r="K173" s="1"/>
  <c r="J174"/>
  <c r="J173" s="1"/>
  <c r="K167"/>
  <c r="J167"/>
  <c r="K165"/>
  <c r="K164" s="1"/>
  <c r="J165"/>
  <c r="J164" s="1"/>
  <c r="K163"/>
  <c r="J163"/>
  <c r="K161"/>
  <c r="J161"/>
  <c r="K160"/>
  <c r="J160"/>
  <c r="K158"/>
  <c r="J158"/>
  <c r="K157"/>
  <c r="J157"/>
  <c r="K155"/>
  <c r="J155"/>
  <c r="K154"/>
  <c r="J154"/>
  <c r="K153"/>
  <c r="J153"/>
  <c r="K144"/>
  <c r="J144"/>
  <c r="K138"/>
  <c r="J138"/>
  <c r="K136"/>
  <c r="J136"/>
  <c r="K135"/>
  <c r="J135"/>
  <c r="K132"/>
  <c r="J132"/>
  <c r="K129"/>
  <c r="J129"/>
  <c r="K126"/>
  <c r="J126"/>
  <c r="K123"/>
  <c r="J123"/>
  <c r="K121"/>
  <c r="J121"/>
  <c r="K119"/>
  <c r="J119"/>
  <c r="K117"/>
  <c r="K116" s="1"/>
  <c r="J117"/>
  <c r="J116" s="1"/>
  <c r="K107"/>
  <c r="J107"/>
  <c r="K104"/>
  <c r="J104"/>
  <c r="K101"/>
  <c r="J101"/>
  <c r="K99"/>
  <c r="J99"/>
  <c r="K96"/>
  <c r="J96"/>
  <c r="K93"/>
  <c r="J93"/>
  <c r="K87"/>
  <c r="J87"/>
  <c r="K84"/>
  <c r="J84"/>
  <c r="K81"/>
  <c r="J81"/>
  <c r="K77"/>
  <c r="J77"/>
  <c r="K76"/>
  <c r="J76"/>
  <c r="K72"/>
  <c r="J72"/>
  <c r="J71" s="1"/>
  <c r="J70" s="1"/>
  <c r="K71"/>
  <c r="K70" s="1"/>
  <c r="K68"/>
  <c r="K67" s="1"/>
  <c r="J68"/>
  <c r="J67" s="1"/>
  <c r="K65"/>
  <c r="J65"/>
  <c r="K63"/>
  <c r="K62" s="1"/>
  <c r="J63"/>
  <c r="J62" s="1"/>
  <c r="K60"/>
  <c r="J60"/>
  <c r="K58"/>
  <c r="K57" s="1"/>
  <c r="J58"/>
  <c r="J57" s="1"/>
  <c r="K54"/>
  <c r="J54"/>
  <c r="K52"/>
  <c r="J52"/>
  <c r="K48"/>
  <c r="K47" s="1"/>
  <c r="J48"/>
  <c r="J47" s="1"/>
  <c r="K44"/>
  <c r="J44"/>
  <c r="K43"/>
  <c r="J43"/>
  <c r="K42"/>
  <c r="J42"/>
  <c r="K40"/>
  <c r="J40"/>
  <c r="K39"/>
  <c r="J39"/>
  <c r="K37"/>
  <c r="J37"/>
  <c r="J36" s="1"/>
  <c r="J35" s="1"/>
  <c r="K36"/>
  <c r="K32"/>
  <c r="J32"/>
  <c r="K31"/>
  <c r="J31"/>
  <c r="K23"/>
  <c r="J23"/>
  <c r="K387"/>
  <c r="J387"/>
  <c r="J375"/>
  <c r="K369"/>
  <c r="K368" s="1"/>
  <c r="J369"/>
  <c r="K363"/>
  <c r="J363"/>
  <c r="J362" s="1"/>
  <c r="K362"/>
  <c r="K360"/>
  <c r="J360"/>
  <c r="K359"/>
  <c r="J359"/>
  <c r="K357"/>
  <c r="J357"/>
  <c r="K354"/>
  <c r="J354"/>
  <c r="K352"/>
  <c r="J352"/>
  <c r="K348"/>
  <c r="J348"/>
  <c r="J347" s="1"/>
  <c r="J345"/>
  <c r="K343"/>
  <c r="J343"/>
  <c r="K342"/>
  <c r="J342"/>
  <c r="K339"/>
  <c r="J339"/>
  <c r="K336"/>
  <c r="K335" s="1"/>
  <c r="J336"/>
  <c r="J335" s="1"/>
  <c r="K333"/>
  <c r="J333"/>
  <c r="K329"/>
  <c r="J329"/>
  <c r="K326"/>
  <c r="J326"/>
  <c r="K324"/>
  <c r="K323" s="1"/>
  <c r="J324"/>
  <c r="K19"/>
  <c r="K18" s="1"/>
  <c r="J19"/>
  <c r="J18" s="1"/>
  <c r="K16"/>
  <c r="K15" s="1"/>
  <c r="J16"/>
  <c r="J15" s="1"/>
  <c r="K12"/>
  <c r="K11" s="1"/>
  <c r="J12"/>
  <c r="J11" s="1"/>
  <c r="J10" s="1"/>
  <c r="D132"/>
  <c r="D264"/>
  <c r="D32"/>
  <c r="D31" s="1"/>
  <c r="D348"/>
  <c r="D352"/>
  <c r="D354"/>
  <c r="D357"/>
  <c r="D345"/>
  <c r="D343"/>
  <c r="D360"/>
  <c r="D359" s="1"/>
  <c r="D363"/>
  <c r="D362" s="1"/>
  <c r="D369"/>
  <c r="D375"/>
  <c r="D384"/>
  <c r="D387"/>
  <c r="D12"/>
  <c r="D11" s="1"/>
  <c r="D10" s="1"/>
  <c r="D16"/>
  <c r="D15" s="1"/>
  <c r="D19"/>
  <c r="D18" s="1"/>
  <c r="D37"/>
  <c r="D36" s="1"/>
  <c r="D40"/>
  <c r="D39" s="1"/>
  <c r="D44"/>
  <c r="D43" s="1"/>
  <c r="D42" s="1"/>
  <c r="D48"/>
  <c r="D52"/>
  <c r="D54"/>
  <c r="D58"/>
  <c r="D60"/>
  <c r="D63"/>
  <c r="D65"/>
  <c r="D68"/>
  <c r="D67" s="1"/>
  <c r="D72"/>
  <c r="D71" s="1"/>
  <c r="D77"/>
  <c r="D76" s="1"/>
  <c r="D81"/>
  <c r="D84"/>
  <c r="D87"/>
  <c r="D93"/>
  <c r="D96"/>
  <c r="D99"/>
  <c r="D101"/>
  <c r="D104"/>
  <c r="D107"/>
  <c r="D117"/>
  <c r="D119"/>
  <c r="D121"/>
  <c r="D123"/>
  <c r="D126"/>
  <c r="D129"/>
  <c r="D136"/>
  <c r="D138"/>
  <c r="D144"/>
  <c r="D155"/>
  <c r="D154" s="1"/>
  <c r="D158"/>
  <c r="D157" s="1"/>
  <c r="D161"/>
  <c r="D160" s="1"/>
  <c r="D165"/>
  <c r="D174"/>
  <c r="D178"/>
  <c r="D186"/>
  <c r="D189"/>
  <c r="D193"/>
  <c r="D167"/>
  <c r="D196"/>
  <c r="D195" s="1"/>
  <c r="D207"/>
  <c r="D209"/>
  <c r="D214"/>
  <c r="D221"/>
  <c r="D225"/>
  <c r="D218"/>
  <c r="D240"/>
  <c r="D247"/>
  <c r="D258"/>
  <c r="D280"/>
  <c r="D278"/>
  <c r="D285"/>
  <c r="D284" s="1"/>
  <c r="D288"/>
  <c r="D291"/>
  <c r="D296"/>
  <c r="D300"/>
  <c r="D302"/>
  <c r="D308"/>
  <c r="D310"/>
  <c r="D313"/>
  <c r="D316"/>
  <c r="D324"/>
  <c r="D326"/>
  <c r="D329"/>
  <c r="D333"/>
  <c r="D336"/>
  <c r="D339"/>
  <c r="D397"/>
  <c r="D401"/>
  <c r="D403"/>
  <c r="D410"/>
  <c r="D414"/>
  <c r="D419"/>
  <c r="D417"/>
  <c r="D421"/>
  <c r="D424"/>
  <c r="D423" s="1"/>
  <c r="D435"/>
  <c r="D434" s="1"/>
  <c r="I95"/>
  <c r="H95"/>
  <c r="G95"/>
  <c r="F38"/>
  <c r="F36"/>
  <c r="F26"/>
  <c r="E98"/>
  <c r="F98"/>
  <c r="E96"/>
  <c r="E99"/>
  <c r="F96"/>
  <c r="E103"/>
  <c r="F103"/>
  <c r="E38"/>
  <c r="E36"/>
  <c r="E26"/>
  <c r="E86"/>
  <c r="E83"/>
  <c r="E109"/>
  <c r="E108" s="1"/>
  <c r="E323"/>
  <c r="E329"/>
  <c r="E333"/>
  <c r="E345"/>
  <c r="E342" s="1"/>
  <c r="E348"/>
  <c r="E352"/>
  <c r="E354"/>
  <c r="E360"/>
  <c r="E362"/>
  <c r="E368"/>
  <c r="E369"/>
  <c r="E376"/>
  <c r="E375" s="1"/>
  <c r="E397"/>
  <c r="E401"/>
  <c r="E410"/>
  <c r="E414"/>
  <c r="E417"/>
  <c r="E419"/>
  <c r="F329"/>
  <c r="F333"/>
  <c r="F101"/>
  <c r="E101"/>
  <c r="F99"/>
  <c r="F106"/>
  <c r="E106"/>
  <c r="F83"/>
  <c r="G83"/>
  <c r="H83"/>
  <c r="I83"/>
  <c r="F86"/>
  <c r="F82" s="1"/>
  <c r="F109"/>
  <c r="F108" s="1"/>
  <c r="F376"/>
  <c r="F375" s="1"/>
  <c r="F345"/>
  <c r="F342" s="1"/>
  <c r="F348"/>
  <c r="F352"/>
  <c r="F354"/>
  <c r="F360"/>
  <c r="F362"/>
  <c r="F368"/>
  <c r="F369"/>
  <c r="F410"/>
  <c r="F414"/>
  <c r="F417"/>
  <c r="F419"/>
  <c r="F401"/>
  <c r="F397"/>
  <c r="D347"/>
  <c r="K80" l="1"/>
  <c r="K79" s="1"/>
  <c r="D228"/>
  <c r="D164"/>
  <c r="K347"/>
  <c r="J368"/>
  <c r="J80"/>
  <c r="J79" s="1"/>
  <c r="D173"/>
  <c r="D80"/>
  <c r="D368"/>
  <c r="K35"/>
  <c r="K328"/>
  <c r="D62"/>
  <c r="K341"/>
  <c r="D57"/>
  <c r="J46"/>
  <c r="K46"/>
  <c r="K34" s="1"/>
  <c r="D47"/>
  <c r="D46" s="1"/>
  <c r="D116"/>
  <c r="J202"/>
  <c r="J201" s="1"/>
  <c r="F12"/>
  <c r="D202"/>
  <c r="D201" s="1"/>
  <c r="L238"/>
  <c r="D307"/>
  <c r="L426"/>
  <c r="F396"/>
  <c r="F395" s="1"/>
  <c r="F347"/>
  <c r="F95"/>
  <c r="F94" s="1"/>
  <c r="D396"/>
  <c r="D395" s="1"/>
  <c r="D323"/>
  <c r="D23"/>
  <c r="J323"/>
  <c r="J195"/>
  <c r="L195" s="1"/>
  <c r="L197"/>
  <c r="D295"/>
  <c r="D213"/>
  <c r="J328"/>
  <c r="J322" s="1"/>
  <c r="L15"/>
  <c r="L209"/>
  <c r="L218"/>
  <c r="L225"/>
  <c r="L247"/>
  <c r="L257"/>
  <c r="L258"/>
  <c r="L278"/>
  <c r="L288"/>
  <c r="L300"/>
  <c r="L313"/>
  <c r="L316"/>
  <c r="L396"/>
  <c r="L397"/>
  <c r="D409"/>
  <c r="D287"/>
  <c r="D135"/>
  <c r="D342"/>
  <c r="D341" s="1"/>
  <c r="L323"/>
  <c r="L324"/>
  <c r="L326"/>
  <c r="L328"/>
  <c r="L333"/>
  <c r="L339"/>
  <c r="L342"/>
  <c r="L343"/>
  <c r="L345"/>
  <c r="L347"/>
  <c r="L348"/>
  <c r="L352"/>
  <c r="L354"/>
  <c r="L357"/>
  <c r="L359"/>
  <c r="L360"/>
  <c r="L153"/>
  <c r="L154"/>
  <c r="L155"/>
  <c r="L157"/>
  <c r="L158"/>
  <c r="L160"/>
  <c r="L161"/>
  <c r="L164"/>
  <c r="L165"/>
  <c r="L167"/>
  <c r="L178"/>
  <c r="L186"/>
  <c r="L203"/>
  <c r="K202"/>
  <c r="K201" s="1"/>
  <c r="L201" s="1"/>
  <c r="L189"/>
  <c r="D14"/>
  <c r="D153"/>
  <c r="F10"/>
  <c r="E328"/>
  <c r="E322" s="1"/>
  <c r="E12"/>
  <c r="D416"/>
  <c r="D408" s="1"/>
  <c r="D335"/>
  <c r="D328"/>
  <c r="D277"/>
  <c r="D188"/>
  <c r="D70"/>
  <c r="J34"/>
  <c r="L188"/>
  <c r="L193"/>
  <c r="L163"/>
  <c r="L173"/>
  <c r="L174"/>
  <c r="L302"/>
  <c r="L295"/>
  <c r="L296"/>
  <c r="L287"/>
  <c r="L291"/>
  <c r="L284"/>
  <c r="L285"/>
  <c r="L277"/>
  <c r="L280"/>
  <c r="L265"/>
  <c r="L240"/>
  <c r="J212"/>
  <c r="K212"/>
  <c r="L229"/>
  <c r="L221"/>
  <c r="L213"/>
  <c r="L214"/>
  <c r="L307"/>
  <c r="L369"/>
  <c r="L335"/>
  <c r="L336"/>
  <c r="F341"/>
  <c r="E95"/>
  <c r="E94" s="1"/>
  <c r="J14"/>
  <c r="L16"/>
  <c r="L19"/>
  <c r="L384"/>
  <c r="L387"/>
  <c r="L23"/>
  <c r="L24"/>
  <c r="L25"/>
  <c r="L31"/>
  <c r="L32"/>
  <c r="L35"/>
  <c r="L39"/>
  <c r="L40"/>
  <c r="L46"/>
  <c r="L47"/>
  <c r="L48"/>
  <c r="L52"/>
  <c r="L54"/>
  <c r="L57"/>
  <c r="L58"/>
  <c r="L60"/>
  <c r="L62"/>
  <c r="L63"/>
  <c r="L65"/>
  <c r="L67"/>
  <c r="L68"/>
  <c r="L70"/>
  <c r="L71"/>
  <c r="L72"/>
  <c r="L81"/>
  <c r="L84"/>
  <c r="L87"/>
  <c r="L93"/>
  <c r="L96"/>
  <c r="L99"/>
  <c r="L101"/>
  <c r="L104"/>
  <c r="L107"/>
  <c r="L116"/>
  <c r="L117"/>
  <c r="L119"/>
  <c r="L121"/>
  <c r="L123"/>
  <c r="L126"/>
  <c r="L129"/>
  <c r="L132"/>
  <c r="L135"/>
  <c r="L136"/>
  <c r="L138"/>
  <c r="L141"/>
  <c r="L144"/>
  <c r="L375"/>
  <c r="F409"/>
  <c r="F408" s="1"/>
  <c r="F328"/>
  <c r="F322" s="1"/>
  <c r="E409"/>
  <c r="E408" s="1"/>
  <c r="E396"/>
  <c r="E395" s="1"/>
  <c r="E347"/>
  <c r="E341" s="1"/>
  <c r="E82"/>
  <c r="E10" s="1"/>
  <c r="L18"/>
  <c r="L329"/>
  <c r="L401"/>
  <c r="L403"/>
  <c r="L408"/>
  <c r="L409"/>
  <c r="L410"/>
  <c r="L414"/>
  <c r="L416"/>
  <c r="L417"/>
  <c r="L421"/>
  <c r="L419"/>
  <c r="L423"/>
  <c r="L424"/>
  <c r="L434"/>
  <c r="L435"/>
  <c r="D212"/>
  <c r="D35"/>
  <c r="K10"/>
  <c r="K14"/>
  <c r="L14" s="1"/>
  <c r="K322"/>
  <c r="L395"/>
  <c r="L368"/>
  <c r="J441" l="1"/>
  <c r="D34"/>
  <c r="D79"/>
  <c r="L202"/>
  <c r="L34"/>
  <c r="L322"/>
  <c r="D322"/>
  <c r="F441"/>
  <c r="L80"/>
  <c r="L79"/>
  <c r="D163"/>
  <c r="L212"/>
  <c r="L228"/>
  <c r="L341"/>
  <c r="E441"/>
  <c r="D441" l="1"/>
  <c r="K441"/>
  <c r="L441" s="1"/>
</calcChain>
</file>

<file path=xl/sharedStrings.xml><?xml version="1.0" encoding="utf-8"?>
<sst xmlns="http://schemas.openxmlformats.org/spreadsheetml/2006/main" count="1089" uniqueCount="414">
  <si>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</si>
  <si>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</si>
  <si>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</si>
  <si>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</si>
  <si>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</si>
  <si>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</si>
  <si>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</si>
  <si>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</si>
  <si>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</si>
  <si>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</si>
  <si>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</si>
  <si>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</si>
  <si>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Межбюджетные трансферты</t>
  </si>
  <si>
    <t>____________________________</t>
  </si>
  <si>
    <t>Итого</t>
  </si>
  <si>
    <t>ЦСР</t>
  </si>
  <si>
    <t>Расходы по организации и проведению мероприятий по борьбе с иксодовыми клещами-переносчиками Крымской геморрагической лихорадки в природных биотопах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</si>
  <si>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</si>
  <si>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</si>
  <si>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</si>
  <si>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</si>
  <si>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</si>
  <si>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</si>
  <si>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Дотации на выравнивание бюджетной обеспеченности поселений из районного фонда финансовой поддержки</t>
  </si>
  <si>
    <t>Оценка недвижимости, признание прав и регулирование отношений по государственной и муниципальной собственности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</si>
  <si>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</si>
  <si>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</si>
  <si>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</si>
  <si>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</si>
  <si>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Обеспечение деятельности отдела имущественных и земельных отношений администрации Советского муниципального района Ставропольского края</t>
  </si>
  <si>
    <t>Непрограммные расходы в рамках обеспечения деятельности отдела имущественных и земельных отношений администрации Советского муниципального района Ставропольского края</t>
  </si>
  <si>
    <t>Обеспечение деятельности финансового управления администрации Советского муниципального района  Ставропольского края</t>
  </si>
  <si>
    <t>Непрограммные расходы в рамках обеспечения деятельности финансового управления администрации Советского муниципального района  Ставропольского края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</si>
  <si>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</si>
  <si>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</si>
  <si>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</si>
  <si>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</si>
  <si>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</si>
  <si>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</si>
  <si>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</si>
  <si>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</si>
  <si>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</si>
  <si>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</si>
  <si>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</si>
  <si>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</si>
  <si>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Непрограммные расходы на предоставление межбюджетных трансфертов бюджетам муниципальных образований поселений</t>
  </si>
  <si>
    <t>Дотации на поддержку мер по обеспечению сбалансированности бюджетов из краевого бюджета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</si>
  <si>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</si>
  <si>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</si>
  <si>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Глава муниципального образования</t>
  </si>
  <si>
    <t>Резервные фонды местных администраций</t>
  </si>
  <si>
    <t>Дотации на поддержку мер по обеспечению сбалансированности поселений из РФФПП из местного бюджета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</si>
  <si>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</si>
  <si>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</si>
  <si>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МУНИЦИПАЛЬНАЯ ПРОГРАММА СОВЕТСКОГО МУНИЦИПАЛЬНОГО РАЙОНА СТАВРОПОЛЬСКОГО КРАЯ "РАЗВИТИЕ МУНИЦИПАЛЬНОЙ СЛУЖБЫ В СОВЕТСКОМ МУНИЦИПАЛЬНОМ РАЙОНЕ СТАВРОПОЛЬСКОГО КРАЯ"</t>
  </si>
  <si>
    <t>МУНИЦИПАЛЬНАЯ ПРОГРАММА СОВЕТСКОГО МУНИЦИПАЛЬНОГО РАЙОНА СТАВРОПОЛЬСКОГО КРАЯ «ПРЕДУПРЕЖДЕНИЕ И ЛИКВИДАЦИЯ ПОСЛЕДСТВИЙ ЧРЕЗВЫЧАЙНЫХ СИТУАЦИЙ НА ТЕРРИТОРИИ СОВЕТСКОГО МУНИЦИПАЛЬНОГО РАЙОНА СТАВРОПОЛЬСКОГО КРАЯ»</t>
  </si>
  <si>
    <t>МУНИЦИПАЛЬНАЯ ПРОГРАММА СОВЕТСКОГО МУНИЦИПАЛЬНОГО РАЙОНА СТАВРОПОЛЬСКОГО КРАЯ «РАЗВИТИЕ ДОРОЖНОГО ХОЗЯЙСТВА И ПОВЫШЕНИЕ БЕЗОПАСНОСТИ ДОРОЖНОГО ДВИЖЕНИЯ В СОВЕТСКОМ МУНИЦИПАЛЬНОМ РАЙОНЕ СТАВРОПОЛЬСКОГО КРАЯ"</t>
  </si>
  <si>
    <t>МУНИЦИПАЛЬНАЯ ПРОГРАММА СОВЕТСКОГО МУНИЦИПАЛЬНОГО РАЙОНА СТАВРОПОЛЬСКОГО КРАЯ «ЭКОНОМИЧЕСКОЕ РАЗВИТИЕ СОВЕТСКОГО МУНИЦИПАЛЬНОГО РАЙОНА СТАВРОПОЛЬСКОГО КРАЯ»</t>
  </si>
  <si>
    <t>Подпрограмма "Развитие сельского хозяйства в Советском муниципальном районе Ставропольского края"</t>
  </si>
  <si>
    <t>Программа "Профилактика терроризма и экстремизма на территории Советского муниципального района"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</si>
  <si>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</si>
  <si>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</si>
  <si>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</si>
  <si>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</si>
  <si>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</si>
  <si>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</si>
  <si>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Подпрограмма "Развитие малого и среднего предпринимательства в Советском муниципальном районе Ставропольского края"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</si>
  <si>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</si>
  <si>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</si>
  <si>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</si>
  <si>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</si>
  <si>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</si>
  <si>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Основные мероприятия "Снижение рисков и смягчение последствий чрезвычайной ситуации природного и техногенного характера"</t>
  </si>
  <si>
    <t>03 0 01 00000</t>
  </si>
  <si>
    <t>03 0 01 20050</t>
  </si>
  <si>
    <t>Основное мероприятие "Обеспечение функционирования и развития Единой дежурно-диспетчерской службы Советского района"</t>
  </si>
  <si>
    <t>03 0 02 00000</t>
  </si>
  <si>
    <t>03 0 02 11010</t>
  </si>
  <si>
    <t>04 0 00 00000</t>
  </si>
  <si>
    <t>Основные мероприятия "Улучшение условий движения и устранение опасных участков на автомобильных дорогах района, развитие дорожной инфраструктуры, информация по повышению безопасности дорожного движения"</t>
  </si>
  <si>
    <t>04 0 01 00000</t>
  </si>
  <si>
    <t>04 0 01 20070</t>
  </si>
  <si>
    <t>05 0 00 00000</t>
  </si>
  <si>
    <t>05 1 00 00000</t>
  </si>
  <si>
    <t>Основное мероприятие "Создание эффективной системы поддержки малого и среднего предпринимательства"</t>
  </si>
  <si>
    <t>05 1 01 00000</t>
  </si>
  <si>
    <t>05 1 01 60010</t>
  </si>
  <si>
    <t xml:space="preserve">Основное мероприятие "Улучшение условий для осуществления предпринимательской деятельности" </t>
  </si>
  <si>
    <t>05 1 02 00000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</si>
  <si>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</si>
  <si>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05 1 02 20080</t>
  </si>
  <si>
    <t>Основное мероприятие "Обеспечение мероприятий, напрвленных на формирование благоприятного инвестиционного имиджа"</t>
  </si>
  <si>
    <t>05 2 00 00000</t>
  </si>
  <si>
    <t>05 2 01 00000</t>
  </si>
  <si>
    <t>05 2 01 20240</t>
  </si>
  <si>
    <t>05 3 00 00000</t>
  </si>
  <si>
    <t>Основное мероприятие "Обеспечение деятельности по реализации подпрограммы"</t>
  </si>
  <si>
    <t>05 3 01 00000</t>
  </si>
  <si>
    <t>05 3 01 10010</t>
  </si>
  <si>
    <t>05 3 01 10020</t>
  </si>
  <si>
    <t>05 3 01 76530</t>
  </si>
  <si>
    <t>Основное мероприятие "Развитие растенееводства в районе"</t>
  </si>
  <si>
    <t>05 3 02 00000</t>
  </si>
  <si>
    <t>05 3 02 76540</t>
  </si>
  <si>
    <t>Основное мероприятие "Развитие животноводства"</t>
  </si>
  <si>
    <t>05 3 03 00000</t>
  </si>
  <si>
    <t>Основное мероприятие "Поддержка малых форм хозяйствования в районе"</t>
  </si>
  <si>
    <t>05 3 04 00000</t>
  </si>
  <si>
    <t>06 0 00 00000</t>
  </si>
  <si>
    <t>Основное мероприятие "Обепечение деятельности по предоставлению государственных и муниципальных услуг МФЦ"</t>
  </si>
  <si>
    <t>06 0 01 00000</t>
  </si>
  <si>
    <t>Расходы на обеспечение деятельности (оказание услуг) муниципальных учреждений</t>
  </si>
  <si>
    <t>06 0 01 11010</t>
  </si>
  <si>
    <t>Основное мероприятие "Обучение, повышение квалификации специалистов МФЦ"</t>
  </si>
  <si>
    <t>06 0 02 00000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</si>
  <si>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</si>
  <si>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</si>
  <si>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организационно-воспитательной работы с молодежью"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</si>
  <si>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</si>
  <si>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08 0 00 00000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</si>
  <si>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края"</t>
  </si>
  <si>
    <t>08 0 01 00000</t>
  </si>
  <si>
    <t>08 0 01 52200</t>
  </si>
  <si>
    <t>08 0 01 52500</t>
  </si>
  <si>
    <t>08 0 01 52800</t>
  </si>
  <si>
    <t>08 0 01 76250</t>
  </si>
  <si>
    <t>Основное мероприятие "Оказание адресной социальной помощи семьям с детьми, проживающим на территории района"</t>
  </si>
  <si>
    <t>08 0 02 00000</t>
  </si>
  <si>
    <t>08 0 02 R0840</t>
  </si>
  <si>
    <t>08 0 02 52700</t>
  </si>
  <si>
    <t>08 0 02 53800</t>
  </si>
  <si>
    <t>08 0 02 76270</t>
  </si>
  <si>
    <t>08 0 02 76260</t>
  </si>
  <si>
    <t>Основное мероприятие "Предоставление адресной социальной помощи нуждающимся гражданам"</t>
  </si>
  <si>
    <t>08 0 03 00000</t>
  </si>
  <si>
    <t>08 0 03 76240</t>
  </si>
  <si>
    <t>08 0 04 00000</t>
  </si>
  <si>
    <t>08 0 04 76210</t>
  </si>
  <si>
    <t>МУНИЦИПАЛЬНАЯ ПРОГРАММА СОВЕТСКОГО МУНИЦИПАЛЬНОГО РАЙОНА СТАВРОПОЛЬСКОГО КРАЯ  "РАЗВИТИЕ ГРАДОСТРОИТЕЛЬСТВА, СТРОИТЕЛЬСТВА И АРХИТЕКТУРЫ В СОВЕТСКОМ МУНИЦИПАЛЬНОМ РАЙОНЕ СТАВРОПОЛЬСКОГО КРАЯ"</t>
  </si>
  <si>
    <t>09 0 00 00000</t>
  </si>
  <si>
    <t>Основное мероприятие "Разработка планировочной структуры, установление оптимального и рационального использования территорий"</t>
  </si>
  <si>
    <t>09 0 01 00000</t>
  </si>
  <si>
    <t>Подготовка межевых и топографических планов</t>
  </si>
  <si>
    <t>09 0 01 20230</t>
  </si>
  <si>
    <t>Основное мероприятие "Обеспечение геодезических и топографических работ, необходимых для подготовки градостроительных документов, создание условий для резервирования земельных участков для муниципальных нужд"</t>
  </si>
  <si>
    <t>09 0 02 00000</t>
  </si>
  <si>
    <t>09 0 02 20250</t>
  </si>
  <si>
    <t>Основное мероприятие "Обеспечение ведения информационной системы градостроительной деятельности района"</t>
  </si>
  <si>
    <t>09 0 03 00000</t>
  </si>
  <si>
    <t>Размещение поступивших документов</t>
  </si>
  <si>
    <t>09 0 03 20260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</si>
  <si>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МУНИЦИПАЛЬНОМ РАЙОНЕ СТАВРОПОЛЬСКОГО КРАЯ"</t>
  </si>
  <si>
    <t>МУНИЦИПАЛЬНАЯ ПРОГРАММА "РАЗВИТИЕ ОБРАЗОВАНИЯ И МОЛОДЕЖНОЙ ПОЛИТИКИ В СОВЕТСКОМ МУНИЦИПАЛЬНОМ РАЙОНЕ СТАВРОПОЛЬСКОГО КРАЯ"</t>
  </si>
  <si>
    <t>МУНИЦИПАЛЬНАЯ ПРОГРАММА "СОЦИАЛЬНАЯ ПОДДЕРЖКА ГРАЖДАН СОВЕТСКОГО МУНИЦИПАЛЬНОГО РАЙОНА  СТАВРОПОЛЬСКОГО КРАЯ"</t>
  </si>
  <si>
    <t>МУНИЦИПАЛЬНАЯ ПРОГРАММА "РАЗВИТИЕ КУЛЬТУРЫ В СОВЕТСКОМ МУНИЦИПАЛЬНОМ РАЙОНЕ СТАВРОПОЛЬСКОГО КРАЯ"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</si>
  <si>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</si>
  <si>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</si>
  <si>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</si>
  <si>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</si>
  <si>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Основное мероприятие "Развитие библиотечного обслуживания населения района"</t>
  </si>
  <si>
    <t>10 0 03 00000</t>
  </si>
  <si>
    <t>10 0 03 11010</t>
  </si>
  <si>
    <t>Основное мероприятие "Организация культурно-досуговой деятельности в районе"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</si>
  <si>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</si>
  <si>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</si>
  <si>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</si>
  <si>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</si>
  <si>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</si>
  <si>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</si>
  <si>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</si>
  <si>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</si>
  <si>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</si>
  <si>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</si>
  <si>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</si>
  <si>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</si>
  <si>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</si>
  <si>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</si>
  <si>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</si>
  <si>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</si>
  <si>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</si>
  <si>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</si>
  <si>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</si>
  <si>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</si>
  <si>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</si>
  <si>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</si>
  <si>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</si>
  <si>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</si>
  <si>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</si>
  <si>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</si>
  <si>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</si>
  <si>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</si>
  <si>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</si>
  <si>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52 0 00 00000</t>
  </si>
  <si>
    <t>52 1 00 00000</t>
  </si>
  <si>
    <t>52 1 00 10010</t>
  </si>
  <si>
    <t>52 1 00 10020</t>
  </si>
  <si>
    <t>52 1 00 10080</t>
  </si>
  <si>
    <t>54 0 00 00000</t>
  </si>
  <si>
    <t>54 1 00 00000</t>
  </si>
  <si>
    <t>54 1 00 10010</t>
  </si>
  <si>
    <t xml:space="preserve">54 1 00 10020 </t>
  </si>
  <si>
    <t>54 2 00 00000</t>
  </si>
  <si>
    <t>54 2 00 90010</t>
  </si>
  <si>
    <t>54 2 00 90020</t>
  </si>
  <si>
    <t>54 2 00 90030</t>
  </si>
  <si>
    <t>57 0 00 00000</t>
  </si>
  <si>
    <t>57 1 00 20090</t>
  </si>
  <si>
    <t>МУНИЦИПАЛЬНАЯ ПРОГРАММА "РАЗВИТИЕ ФИЗИЧЕСКОЙ КУЛЬТУРЫ И СПОРТА В СОВЕТСКОМ МУНИЦИПАЛЬНОМ РАЙОНЕ СТАВРОПОЛЬСКОГО КРАЯ"</t>
  </si>
  <si>
    <t>Основное мероприятие "Приобщение различных слоев населения района к занятиям физической культурой и спортом, популяризация и пропаганда физической культуры и спорта"</t>
  </si>
  <si>
    <t>Физкультурно-оздоровительная работа и спортивные мероприятия</t>
  </si>
  <si>
    <t xml:space="preserve">Расходы на обеспечение деятельности (оказание услуг) муниципальных учреждений </t>
  </si>
  <si>
    <t>Основное мероприятие "Развитие дополнительного образования детей и подростков в центрах по внешкольной работе"</t>
  </si>
  <si>
    <t>Основное мероприятие "Развитие дополнительного образования детей и подростков в детско-юношеских спортивных школах"</t>
  </si>
  <si>
    <t xml:space="preserve">Проведение мероприятий для детей и молодежи </t>
  </si>
  <si>
    <t>Основное мероприятие "Обеспечение деятельности загородного лагеря"</t>
  </si>
  <si>
    <t>Основное мероприятие "Организация каникулярного отдыха, оздоровления и занятости детей и подростков"</t>
  </si>
  <si>
    <t>Расходы на проведение мероприятий по организации отдыха детей в центре по внешкольной работе с детьми</t>
  </si>
  <si>
    <t>06 0 02 11010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</si>
  <si>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</si>
  <si>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</si>
  <si>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</si>
  <si>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</si>
  <si>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Субвенция на организацию проведения на территории Ставропольского края мероприятий по отлову и содержанию безнадзорных животных</t>
  </si>
  <si>
    <t>60 0 00 77150</t>
  </si>
  <si>
    <t>Основное мероприятие "Развитие деятельности в области опеки и попечительства"</t>
  </si>
  <si>
    <t>Подпрограмма "Создание благоприятных условий для привлечения инвестиций в Советском муниципальном районе Ставропольского края"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</si>
  <si>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</si>
  <si>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</si>
  <si>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</si>
  <si>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</si>
  <si>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</si>
  <si>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</si>
  <si>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</si>
  <si>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</si>
  <si>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</si>
  <si>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</si>
  <si>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</si>
  <si>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</si>
  <si>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</si>
  <si>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</si>
  <si>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</si>
  <si>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</si>
  <si>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</si>
  <si>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</si>
  <si>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</si>
  <si>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</si>
  <si>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</si>
  <si>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</si>
  <si>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</si>
  <si>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</si>
  <si>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</si>
  <si>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17 0 09 76170</t>
  </si>
  <si>
    <t>17 0 09 76190</t>
  </si>
  <si>
    <t>17 0 09 76200</t>
  </si>
  <si>
    <t>15 0 00 00000</t>
  </si>
  <si>
    <t>15 0 01 00000</t>
  </si>
  <si>
    <t>15 0 01 20100</t>
  </si>
  <si>
    <t>МУНИЦИПАЛЬНАЯ ПРОГРАММА "РАЗВИТИЕ АРХИВНОГО ДЕЛА В СОВЕТСКОМ МУНИЦИПАЛЬНОМ РАЙОНЕ СТАВРОПОЛЬСКОГО КРАЯ"</t>
  </si>
  <si>
    <t>Основное мероприятие "Обеспечение деятельности работы архивного отдела"</t>
  </si>
  <si>
    <t>16 0 01 10010</t>
  </si>
  <si>
    <t>16 0 01 10020</t>
  </si>
  <si>
    <t>16 0 01 76630</t>
  </si>
  <si>
    <t>16 0 01 00000</t>
  </si>
  <si>
    <t>16 0 00 00000</t>
  </si>
  <si>
    <t>Основное мероприятие "Профилактика детского дорожно-транспортного травматизма"</t>
  </si>
  <si>
    <t>04 0 02 00000</t>
  </si>
  <si>
    <t>Расходы на проведение мероприятий по профилактике детского дорожно-транспортного травматизма</t>
  </si>
  <si>
    <t>04 0 02 11300</t>
  </si>
  <si>
    <t>Мероприятия по информированию и подготовке населения и организаций Советского муниципального района Ставропольского края к действиям в чрезвычайных ситуациях природного и техногенного характера</t>
  </si>
  <si>
    <t>Расходы на работы по  ремонту, содержанию и реконструкциюавтомобильных дорог общего пользования и искусственных сооружений на них</t>
  </si>
  <si>
    <t>Основное мероприятие "Повышение эффективности муниципальной службы"</t>
  </si>
  <si>
    <t>Основное мероприятие "Обеспечение деятельности реализации программы"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</si>
  <si>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</si>
  <si>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</si>
  <si>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</si>
  <si>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</si>
  <si>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</si>
  <si>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</si>
  <si>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08 0 02 77190</t>
  </si>
  <si>
    <t>Проведение кадастровых работ и инвентаризации неиспользованных земельных участков</t>
  </si>
  <si>
    <t>17 0 01 77170</t>
  </si>
  <si>
    <t>17 0 02 77160</t>
  </si>
  <si>
    <t>Утверждено тыс. руб.</t>
  </si>
  <si>
    <t>Утверждено с изменениями тыс. руб.</t>
  </si>
  <si>
    <t>Кассовое</t>
  </si>
  <si>
    <t>исполнение</t>
  </si>
  <si>
    <t>%</t>
  </si>
  <si>
    <t>исп.</t>
  </si>
  <si>
    <t>Расходы на содержание имущества</t>
  </si>
  <si>
    <t>51 5 00 22060</t>
  </si>
  <si>
    <t>58 0 00 00000</t>
  </si>
  <si>
    <t>58 0  00 22060</t>
  </si>
  <si>
    <t>Проведение работ по замене оконных блоков в муниципальных образовательных организациях за счет местного бюджета</t>
  </si>
  <si>
    <t>17 0 02 S6690</t>
  </si>
  <si>
    <t>ОТЧЕТ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</si>
  <si>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</t>
  </si>
  <si>
    <t>17 0 02 L0970</t>
  </si>
  <si>
    <t>Капитальные вложения в объекты государственной (муниципальной) собственности</t>
  </si>
  <si>
    <t xml:space="preserve">Организация мероприятий, направленных на противодействие коррупции на территории Советского муниципального района Ставропольского края  </t>
  </si>
  <si>
    <t>Непрограммные расходы</t>
  </si>
  <si>
    <t>58 0  00 20040</t>
  </si>
  <si>
    <t>Программа Советского муниципального района Ставропольского края "Организация мероприятий, направленных на противодействие коррупции на территории Советского муниципального района"</t>
  </si>
  <si>
    <t>59 0 00 00000</t>
  </si>
  <si>
    <t>59 0 00 20040</t>
  </si>
  <si>
    <t>51 6 00 00000</t>
  </si>
  <si>
    <t>Расходы на текущий и капитальный ремонт имущества</t>
  </si>
  <si>
    <t>Выплата денежных средств на содержание ребенка опекуну (попечителю)</t>
  </si>
  <si>
    <t>17 0 09 78110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</si>
  <si>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</si>
  <si>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17 0 09 78130</t>
  </si>
  <si>
    <t>Выплата единовременного пособия усыновителям</t>
  </si>
  <si>
    <t>17 0 09 78140</t>
  </si>
  <si>
    <t>Непрограммные расходы в рамках обеспечения деятельности исполнительного органа местного самоуправления по управлению муниципальной собственностью</t>
  </si>
  <si>
    <t>51 7 00 00000</t>
  </si>
  <si>
    <t>51 7 00 22050</t>
  </si>
  <si>
    <t>Непрограммные расходы на содержание имущества</t>
  </si>
  <si>
    <t>52 2 00 00000</t>
  </si>
  <si>
    <t>52 2 00 22060</t>
  </si>
  <si>
    <t xml:space="preserve">Проведение работ по капитальному ремонту кровель в муниципальных общеобразовательных организациях </t>
  </si>
  <si>
    <t>17 0 02 S7300</t>
  </si>
  <si>
    <t>08 0 01 78220</t>
  </si>
  <si>
    <t>08 0 01 78230</t>
  </si>
  <si>
    <t>08 0 01 78210</t>
  </si>
  <si>
    <t>08 0 01 78240</t>
  </si>
  <si>
    <t>08 0 01 78250</t>
  </si>
  <si>
    <t>08 0 01 78270</t>
  </si>
  <si>
    <t>08 0 01 R4620</t>
  </si>
  <si>
    <t>08 0 02 78280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</si>
  <si>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</si>
  <si>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08 0 03 78260</t>
  </si>
  <si>
    <t>Основное мероприятие "Доступная среда"</t>
  </si>
  <si>
    <t>Реализация мероприятий государственной программы Российской Федерации "Доступная среда на 2011-2020 годы" за счет средств местного бюджета</t>
  </si>
  <si>
    <t>08 0 05 00000</t>
  </si>
  <si>
    <t>08 0 05 L0270</t>
  </si>
  <si>
    <t>10 0 02 L5194</t>
  </si>
  <si>
    <t xml:space="preserve">Оказание несвязанной поддержки сельскохозяйственным товаропроизводителям в области растенееводства </t>
  </si>
  <si>
    <t>05 3 02 R5410</t>
  </si>
  <si>
    <t>Субсидии на повышение продуктивности в молочном скотоводстве</t>
  </si>
  <si>
    <t>05 3 03 R5420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</si>
  <si>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</si>
  <si>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05 3 03 R5438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</si>
  <si>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</si>
  <si>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05 3 03 R543B</t>
  </si>
  <si>
    <t>Осуществление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</si>
  <si>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</si>
  <si>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</si>
  <si>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</si>
  <si>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</si>
  <si>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</si>
  <si>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</si>
  <si>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</si>
  <si>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>Компенсация расходов на уплату взноса на капитальный ремонт общего имущества в многоквартирном доме отдельным категориям граждан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</si>
  <si>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за счет средств федерального бюджета</t>
  </si>
  <si>
    <t>Выплата ежегодного социльного пособия на проезд студентам</t>
  </si>
  <si>
    <t>Ежемесячное пособие на ребенка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</si>
  <si>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</si>
  <si>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</si>
  <si>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полномочий в области труда и социальной защиты отдельных категорий граждан</t>
  </si>
  <si>
    <t>Поддержка отрасли культуры (комплектование книжных фондов библиотек муниципальных образований за счет средств местного бюджета)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</si>
  <si>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</si>
  <si>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</si>
  <si>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Расходы на организацию и осуществление деятельности по опеке и попечительству в области образования</t>
  </si>
  <si>
    <t>Обеспечение деятельности комиссий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</si>
  <si>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</si>
  <si>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Обеспечние деятельности депутатов 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</si>
  <si>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</si>
  <si>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t>Реализация мероприятий государственной программы Российской Федерации "Доступная среда на 2011-2020 годы" за счет средств краевого бюджета бюджета</t>
  </si>
  <si>
    <t>08 0 05 R0270</t>
  </si>
  <si>
    <t>Повышение заработной платы педагогических работников муниципальных образовательных организаций дополнительного образования детей за счет средств краевого бюджета</t>
  </si>
  <si>
    <t>10 0 01 77080</t>
  </si>
  <si>
    <t>Повышение заработной платы педагогических работников муниципальных образовательных организаций дополнительного образования детей за счет средств местного бюджета</t>
  </si>
  <si>
    <t>10 0 01 S7080</t>
  </si>
  <si>
    <t>Поддержка отрасли культуры (комплектование книжных фондов библиотек муниципальных образований за счет средств краевого бюджета)</t>
  </si>
  <si>
    <t>10 0 02 R5194</t>
  </si>
  <si>
    <t>Повышение заработной платы педагогических работников муниципальных учреждений культуры за счет средств краевого бюджета</t>
  </si>
  <si>
    <t>Повышение заработной платы педагогических работников муниципальных учреждений культуры за счет средств местного бюджета</t>
  </si>
  <si>
    <t>10 0 02 77090</t>
  </si>
  <si>
    <t>10 0 02 S7090</t>
  </si>
  <si>
    <t>Мероприяти по проведению капитального строительства библиотеки в городе Зеленокумск</t>
  </si>
  <si>
    <t>10 0 02 22250</t>
  </si>
  <si>
    <t>Проведение работ по замене оконных блоков в муниципальных образовательных организациях Ставропольского края за счет краевого бюджета</t>
  </si>
  <si>
    <t>17 0 02 76690</t>
  </si>
  <si>
    <t>Проведение работ по капитальному ремонту кровель в муниципальных общеобразовательных организациях за счет краевого бюджета</t>
  </si>
  <si>
    <t>17 0 02 77300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</si>
  <si>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местного бюджета бюджета</t>
  </si>
  <si>
    <t>17 0 02 R0970</t>
  </si>
  <si>
    <t>17 0 03 77080</t>
  </si>
  <si>
    <t>17 0 04 77080</t>
  </si>
  <si>
    <t>51 6 00 77340</t>
  </si>
  <si>
    <t>Реализация мероприятий по подготовке и проведению выборов в органы местного самоуправления вновь образованных муниципальных образований</t>
  </si>
  <si>
    <t>Проведение выборов законодательных (представительных) органов государственной власти и представительных органов муниципального образования</t>
  </si>
  <si>
    <t>Расходы за счет средств резервного фонда Правительства Ставропольского края</t>
  </si>
  <si>
    <t>51 4 00 76900</t>
  </si>
  <si>
    <t>Капитальный ремонт и ремонт автомобильных дорог общего пользования населенных пунктов за счет средств краевого бюджета</t>
  </si>
  <si>
    <t>04 0 01 76460</t>
  </si>
  <si>
    <t>Строительство и реконструкция автомобильных дорог общего пользования местного значения за счет средств краевого бюджета</t>
  </si>
  <si>
    <t>04 0 01 76490</t>
  </si>
  <si>
    <t>Прочие непрограммные расходы</t>
  </si>
  <si>
    <t>Иные расходы на проведение мероприятий в чрезвычайных ситуациях природного и техногенного характера</t>
  </si>
  <si>
    <t>Расходы на проведение мероприятий по обеспечению защиты населения от чрезвычайных ситуаций</t>
  </si>
  <si>
    <t>91 0 00 00000</t>
  </si>
  <si>
    <t>91 0 01 00000</t>
  </si>
  <si>
    <t>91 0 01 20010</t>
  </si>
  <si>
    <t>об использовании ассигнований бюджета Советского муниципального района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за 3 квартал 2017 года</t>
  </si>
  <si>
    <t>Расходы, связанные с изменением структуры органов местного самоуправления</t>
  </si>
  <si>
    <t xml:space="preserve">51 5 00 11010 </t>
  </si>
  <si>
    <t>Основное мероприятие на обеспечение отдельных категорий граждан,проживающих на территории района мерами социальной поддержки</t>
  </si>
  <si>
    <t>51 5 00 21700</t>
  </si>
  <si>
    <t>51 5 00 22070</t>
  </si>
  <si>
    <t>08 0 01 77220</t>
  </si>
  <si>
    <t>Расходы на обеспечение функций органов местного самоуправления по реализации отдельных государственных полномочий в области труда и социальной защиты населения</t>
  </si>
  <si>
    <t>08 0 04 10010</t>
  </si>
  <si>
    <t>17 0 03 S7080</t>
  </si>
  <si>
    <t>17 0 04 S7080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</si>
</sst>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G Times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4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1" applyNumberFormat="1" applyFont="1" applyFill="1" applyAlignment="1" applyProtection="1">
      <alignment horizontal="right" vertical="top"/>
      <protection hidden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4" fontId="5" fillId="0" borderId="0" xfId="1" applyNumberFormat="1" applyFont="1" applyFill="1" applyBorder="1" applyAlignment="1" applyProtection="1">
      <alignment horizontal="right"/>
      <protection hidden="1"/>
    </xf>
    <xf numFmtId="4" fontId="2" fillId="0" borderId="0" xfId="1" applyNumberFormat="1" applyFont="1" applyFill="1" applyBorder="1" applyAlignment="1" applyProtection="1">
      <alignment horizontal="right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justify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64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164" fontId="7" fillId="0" borderId="0" xfId="1" applyNumberFormat="1" applyFont="1" applyFill="1" applyBorder="1" applyAlignment="1" applyProtection="1">
      <alignment horizontal="right"/>
      <protection hidden="1"/>
    </xf>
    <xf numFmtId="2" fontId="7" fillId="0" borderId="0" xfId="0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left" vertical="distributed" wrapText="1"/>
    </xf>
    <xf numFmtId="4" fontId="7" fillId="2" borderId="0" xfId="0" applyNumberFormat="1" applyFon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164" fontId="7" fillId="2" borderId="0" xfId="1" applyNumberFormat="1" applyFont="1" applyFill="1" applyBorder="1" applyAlignment="1" applyProtection="1">
      <alignment horizontal="right"/>
      <protection hidden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4" fontId="7" fillId="0" borderId="0" xfId="1" applyNumberFormat="1" applyFont="1" applyFill="1" applyBorder="1" applyAlignment="1" applyProtection="1">
      <alignment horizontal="right"/>
      <protection hidden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4" fontId="7" fillId="0" borderId="0" xfId="1" applyNumberFormat="1" applyFont="1" applyFill="1" applyAlignment="1" applyProtection="1">
      <alignment horizontal="right"/>
      <protection hidden="1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Font="1" applyBorder="1"/>
    <xf numFmtId="0" fontId="2" fillId="0" borderId="4" xfId="1" applyFont="1" applyBorder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right"/>
    </xf>
    <xf numFmtId="2" fontId="2" fillId="0" borderId="0" xfId="1" applyNumberFormat="1" applyFont="1" applyAlignment="1">
      <alignment horizontal="right"/>
    </xf>
    <xf numFmtId="2" fontId="2" fillId="0" borderId="0" xfId="1" applyNumberFormat="1" applyFont="1"/>
    <xf numFmtId="2" fontId="9" fillId="0" borderId="0" xfId="1" applyNumberFormat="1" applyFont="1"/>
    <xf numFmtId="2" fontId="7" fillId="0" borderId="0" xfId="1" applyNumberFormat="1" applyFont="1"/>
    <xf numFmtId="4" fontId="7" fillId="0" borderId="0" xfId="0" applyNumberFormat="1" applyFont="1" applyFill="1" applyBorder="1" applyAlignment="1"/>
    <xf numFmtId="0" fontId="8" fillId="0" borderId="0" xfId="1" applyFont="1" applyBorder="1" applyProtection="1">
      <protection hidden="1"/>
    </xf>
    <xf numFmtId="0" fontId="8" fillId="0" borderId="0" xfId="1" applyFont="1"/>
    <xf numFmtId="0" fontId="1" fillId="0" borderId="0" xfId="1" applyFont="1" applyBorder="1" applyProtection="1">
      <protection hidden="1"/>
    </xf>
    <xf numFmtId="0" fontId="1" fillId="0" borderId="0" xfId="1" applyFont="1"/>
    <xf numFmtId="0" fontId="10" fillId="0" borderId="0" xfId="1" applyFont="1"/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>
      <alignment horizontal="center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1"/>
  <sheetViews>
    <sheetView tabSelected="1" view="pageBreakPreview" topLeftCell="A435" zoomScale="84" zoomScaleSheetLayoutView="84" workbookViewId="0">
      <selection activeCell="K232" sqref="K232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18.85546875" style="2" customWidth="1"/>
    <col min="11" max="11" width="15.42578125" style="2" customWidth="1"/>
    <col min="12" max="16384" width="9.140625" style="2"/>
  </cols>
  <sheetData>
    <row r="1" spans="1:12" ht="18.75">
      <c r="K1" s="78"/>
      <c r="L1" s="89"/>
    </row>
    <row r="3" spans="1:12" ht="18.75">
      <c r="A3" s="93" t="s">
        <v>294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ht="67.5" customHeight="1">
      <c r="A4" s="92" t="s">
        <v>403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18.75" customHeight="1">
      <c r="A5" s="6"/>
      <c r="B5" s="7"/>
      <c r="C5" s="8"/>
      <c r="D5" s="8"/>
      <c r="E5" s="6"/>
      <c r="F5" s="6"/>
      <c r="G5" s="1"/>
    </row>
    <row r="6" spans="1:12" ht="18.75" customHeight="1">
      <c r="A6" s="10"/>
      <c r="B6" s="11"/>
      <c r="C6" s="12"/>
      <c r="D6" s="12"/>
      <c r="E6" s="10"/>
      <c r="F6" s="13" t="s">
        <v>3</v>
      </c>
      <c r="G6" s="1"/>
    </row>
    <row r="7" spans="1:12" ht="18.75" customHeight="1">
      <c r="A7" s="96" t="s">
        <v>5</v>
      </c>
      <c r="B7" s="96" t="s">
        <v>15</v>
      </c>
      <c r="C7" s="96" t="s">
        <v>4</v>
      </c>
      <c r="D7" s="97" t="s">
        <v>282</v>
      </c>
      <c r="E7" s="99" t="s">
        <v>6</v>
      </c>
      <c r="F7" s="99"/>
      <c r="G7" s="1"/>
      <c r="J7" s="97" t="s">
        <v>283</v>
      </c>
      <c r="K7" s="73" t="s">
        <v>284</v>
      </c>
      <c r="L7" s="75" t="s">
        <v>286</v>
      </c>
    </row>
    <row r="8" spans="1:12" ht="18.75" customHeight="1">
      <c r="A8" s="96"/>
      <c r="B8" s="96"/>
      <c r="C8" s="96"/>
      <c r="D8" s="98"/>
      <c r="E8" s="9" t="s">
        <v>1</v>
      </c>
      <c r="F8" s="9" t="s">
        <v>0</v>
      </c>
      <c r="G8" s="1"/>
      <c r="J8" s="98"/>
      <c r="K8" s="74" t="s">
        <v>285</v>
      </c>
      <c r="L8" s="76" t="s">
        <v>287</v>
      </c>
    </row>
    <row r="9" spans="1:12" ht="18.75" customHeight="1">
      <c r="A9" s="9">
        <v>1</v>
      </c>
      <c r="B9" s="9">
        <v>2</v>
      </c>
      <c r="C9" s="9">
        <v>3</v>
      </c>
      <c r="D9" s="9">
        <v>4</v>
      </c>
      <c r="E9" s="14">
        <v>4</v>
      </c>
      <c r="F9" s="14">
        <v>5</v>
      </c>
      <c r="G9" s="1"/>
      <c r="J9" s="9">
        <v>5</v>
      </c>
      <c r="K9" s="77">
        <v>6</v>
      </c>
      <c r="L9" s="77">
        <v>7</v>
      </c>
    </row>
    <row r="10" spans="1:12" ht="83.25" customHeight="1">
      <c r="A10" s="53" t="s">
        <v>54</v>
      </c>
      <c r="B10" s="49" t="s">
        <v>67</v>
      </c>
      <c r="C10" s="50" t="s">
        <v>7</v>
      </c>
      <c r="D10" s="57">
        <f>D11</f>
        <v>70</v>
      </c>
      <c r="E10" s="28" t="e">
        <f>E12+#REF!+E82</f>
        <v>#REF!</v>
      </c>
      <c r="F10" s="28" t="e">
        <f>F12+#REF!+F82</f>
        <v>#REF!</v>
      </c>
      <c r="G10" s="3"/>
      <c r="J10" s="57">
        <f t="shared" ref="J10:K12" si="0">J11</f>
        <v>0</v>
      </c>
      <c r="K10" s="57">
        <f t="shared" si="0"/>
        <v>0</v>
      </c>
      <c r="L10" s="83">
        <v>0</v>
      </c>
    </row>
    <row r="11" spans="1:12" ht="37.5">
      <c r="A11" s="58" t="s">
        <v>270</v>
      </c>
      <c r="B11" s="49" t="s">
        <v>68</v>
      </c>
      <c r="C11" s="50" t="s">
        <v>7</v>
      </c>
      <c r="D11" s="51">
        <f>D12</f>
        <v>70</v>
      </c>
      <c r="E11" s="28"/>
      <c r="F11" s="28"/>
      <c r="G11" s="3"/>
      <c r="J11" s="51">
        <f t="shared" si="0"/>
        <v>0</v>
      </c>
      <c r="K11" s="51">
        <f t="shared" si="0"/>
        <v>0</v>
      </c>
      <c r="L11" s="83">
        <v>0</v>
      </c>
    </row>
    <row r="12" spans="1:12" ht="37.5">
      <c r="A12" s="16" t="s">
        <v>69</v>
      </c>
      <c r="B12" s="39" t="s">
        <v>70</v>
      </c>
      <c r="C12" s="35" t="s">
        <v>7</v>
      </c>
      <c r="D12" s="36">
        <f>D13</f>
        <v>70</v>
      </c>
      <c r="E12" s="28" t="e">
        <f>#REF!+#REF!+E26+E36+E38+#REF!+#REF!+#REF!+#REF!</f>
        <v>#REF!</v>
      </c>
      <c r="F12" s="28" t="e">
        <f>#REF!+#REF!+F26+F36+F38+#REF!+#REF!+#REF!+#REF!</f>
        <v>#REF!</v>
      </c>
      <c r="G12" s="3"/>
      <c r="J12" s="36">
        <f t="shared" si="0"/>
        <v>0</v>
      </c>
      <c r="K12" s="36">
        <f t="shared" si="0"/>
        <v>0</v>
      </c>
      <c r="L12" s="81">
        <v>0</v>
      </c>
    </row>
    <row r="13" spans="1:12" ht="24" customHeight="1">
      <c r="A13" s="21" t="s">
        <v>9</v>
      </c>
      <c r="B13" s="39" t="s">
        <v>70</v>
      </c>
      <c r="C13" s="35">
        <v>200</v>
      </c>
      <c r="D13" s="29">
        <v>70</v>
      </c>
      <c r="E13" s="15">
        <v>21864.3</v>
      </c>
      <c r="F13" s="15">
        <v>19650.97</v>
      </c>
      <c r="G13" s="3"/>
      <c r="J13" s="80">
        <v>0</v>
      </c>
      <c r="K13" s="80"/>
      <c r="L13" s="81">
        <v>0</v>
      </c>
    </row>
    <row r="14" spans="1:12" ht="94.5" customHeight="1">
      <c r="A14" s="53" t="s">
        <v>55</v>
      </c>
      <c r="B14" s="49" t="s">
        <v>71</v>
      </c>
      <c r="C14" s="50" t="s">
        <v>7</v>
      </c>
      <c r="D14" s="59">
        <f>D15+D18</f>
        <v>3625.17</v>
      </c>
      <c r="E14" s="15">
        <v>654.84</v>
      </c>
      <c r="F14" s="15">
        <v>654.84</v>
      </c>
      <c r="G14" s="3"/>
      <c r="J14" s="59">
        <f>J15+J18</f>
        <v>3398.2000000000003</v>
      </c>
      <c r="K14" s="59">
        <f>K15+K18</f>
        <v>2325.35</v>
      </c>
      <c r="L14" s="83">
        <f t="shared" ref="L14:L66" si="1">K14/J14*100</f>
        <v>68.428874109822829</v>
      </c>
    </row>
    <row r="15" spans="1:12" ht="39" customHeight="1">
      <c r="A15" s="58" t="s">
        <v>72</v>
      </c>
      <c r="B15" s="49" t="s">
        <v>73</v>
      </c>
      <c r="C15" s="50" t="s">
        <v>7</v>
      </c>
      <c r="D15" s="60">
        <f>D16</f>
        <v>250</v>
      </c>
      <c r="E15" s="15"/>
      <c r="F15" s="15"/>
      <c r="G15" s="3"/>
      <c r="J15" s="60">
        <f>J16</f>
        <v>23.03</v>
      </c>
      <c r="K15" s="60">
        <f>K16</f>
        <v>20.91</v>
      </c>
      <c r="L15" s="83">
        <f t="shared" si="1"/>
        <v>90.794615718627867</v>
      </c>
    </row>
    <row r="16" spans="1:12" ht="72" customHeight="1">
      <c r="A16" s="44" t="s">
        <v>268</v>
      </c>
      <c r="B16" s="39" t="s">
        <v>74</v>
      </c>
      <c r="C16" s="35" t="s">
        <v>7</v>
      </c>
      <c r="D16" s="29">
        <f>D17</f>
        <v>250</v>
      </c>
      <c r="E16" s="15"/>
      <c r="F16" s="15"/>
      <c r="G16" s="3"/>
      <c r="J16" s="29">
        <f>J17</f>
        <v>23.03</v>
      </c>
      <c r="K16" s="29">
        <f>K17</f>
        <v>20.91</v>
      </c>
      <c r="L16" s="81">
        <f t="shared" si="1"/>
        <v>90.794615718627867</v>
      </c>
    </row>
    <row r="17" spans="1:12" ht="29.25" customHeight="1">
      <c r="A17" s="5" t="s">
        <v>9</v>
      </c>
      <c r="B17" s="39" t="s">
        <v>74</v>
      </c>
      <c r="C17" s="35">
        <v>200</v>
      </c>
      <c r="D17" s="29">
        <v>250</v>
      </c>
      <c r="E17" s="15"/>
      <c r="F17" s="15"/>
      <c r="G17" s="3"/>
      <c r="J17" s="81">
        <v>23.03</v>
      </c>
      <c r="K17" s="81">
        <v>20.91</v>
      </c>
      <c r="L17" s="81">
        <f t="shared" si="1"/>
        <v>90.794615718627867</v>
      </c>
    </row>
    <row r="18" spans="1:12" ht="37.5">
      <c r="A18" s="54" t="s">
        <v>75</v>
      </c>
      <c r="B18" s="49" t="s">
        <v>76</v>
      </c>
      <c r="C18" s="50" t="s">
        <v>7</v>
      </c>
      <c r="D18" s="60">
        <f>D19</f>
        <v>3375.17</v>
      </c>
      <c r="E18" s="15"/>
      <c r="F18" s="15"/>
      <c r="G18" s="3"/>
      <c r="J18" s="60">
        <f>J19</f>
        <v>3375.17</v>
      </c>
      <c r="K18" s="60">
        <f>K19</f>
        <v>2304.44</v>
      </c>
      <c r="L18" s="83">
        <f t="shared" si="1"/>
        <v>68.276264602968155</v>
      </c>
    </row>
    <row r="19" spans="1:12" ht="38.25" customHeight="1">
      <c r="A19" s="5" t="s">
        <v>111</v>
      </c>
      <c r="B19" s="39" t="s">
        <v>77</v>
      </c>
      <c r="C19" s="35" t="s">
        <v>7</v>
      </c>
      <c r="D19" s="29">
        <f>D20+D21+D22</f>
        <v>3375.17</v>
      </c>
      <c r="E19" s="15"/>
      <c r="F19" s="15"/>
      <c r="G19" s="3"/>
      <c r="J19" s="29">
        <f>J20+J21+J22</f>
        <v>3375.17</v>
      </c>
      <c r="K19" s="29">
        <f>K20+K21+K22</f>
        <v>2304.44</v>
      </c>
      <c r="L19" s="81">
        <f t="shared" si="1"/>
        <v>68.276264602968155</v>
      </c>
    </row>
    <row r="20" spans="1:12" ht="64.5" customHeight="1">
      <c r="A20" s="5" t="s">
        <v>19</v>
      </c>
      <c r="B20" s="39" t="s">
        <v>77</v>
      </c>
      <c r="C20" s="35">
        <v>100</v>
      </c>
      <c r="D20" s="29">
        <v>2746.6</v>
      </c>
      <c r="E20" s="15"/>
      <c r="F20" s="15"/>
      <c r="G20" s="3"/>
      <c r="J20" s="81">
        <v>2758.67</v>
      </c>
      <c r="K20" s="78">
        <v>1945.94</v>
      </c>
      <c r="L20" s="81">
        <f t="shared" si="1"/>
        <v>70.53906411422895</v>
      </c>
    </row>
    <row r="21" spans="1:12" ht="25.5" customHeight="1">
      <c r="A21" s="21" t="s">
        <v>9</v>
      </c>
      <c r="B21" s="39" t="s">
        <v>77</v>
      </c>
      <c r="C21" s="35">
        <v>200</v>
      </c>
      <c r="D21" s="29">
        <v>611.77</v>
      </c>
      <c r="E21" s="15"/>
      <c r="F21" s="15"/>
      <c r="G21" s="3"/>
      <c r="J21" s="81">
        <v>609.66</v>
      </c>
      <c r="K21" s="78">
        <v>351.86</v>
      </c>
      <c r="L21" s="81">
        <f t="shared" si="1"/>
        <v>57.714135747793861</v>
      </c>
    </row>
    <row r="22" spans="1:12" ht="15.75" customHeight="1">
      <c r="A22" s="21" t="s">
        <v>11</v>
      </c>
      <c r="B22" s="39" t="s">
        <v>77</v>
      </c>
      <c r="C22" s="35">
        <v>800</v>
      </c>
      <c r="D22" s="29">
        <v>16.8</v>
      </c>
      <c r="E22" s="15"/>
      <c r="F22" s="15"/>
      <c r="G22" s="3"/>
      <c r="J22" s="81">
        <v>6.84</v>
      </c>
      <c r="K22" s="81">
        <v>6.64</v>
      </c>
      <c r="L22" s="81">
        <f t="shared" si="1"/>
        <v>97.076023391812853</v>
      </c>
    </row>
    <row r="23" spans="1:12" ht="97.5" customHeight="1">
      <c r="A23" s="53" t="s">
        <v>56</v>
      </c>
      <c r="B23" s="49" t="s">
        <v>78</v>
      </c>
      <c r="C23" s="50" t="s">
        <v>7</v>
      </c>
      <c r="D23" s="61">
        <f>D24+D31</f>
        <v>10330</v>
      </c>
      <c r="E23" s="15">
        <v>10224.94</v>
      </c>
      <c r="F23" s="15">
        <v>9880.4</v>
      </c>
      <c r="G23" s="3"/>
      <c r="J23" s="61">
        <f>J24+J31</f>
        <v>10686.8</v>
      </c>
      <c r="K23" s="61">
        <f>K24+K31</f>
        <v>9330.76</v>
      </c>
      <c r="L23" s="83">
        <f t="shared" si="1"/>
        <v>87.311075345285786</v>
      </c>
    </row>
    <row r="24" spans="1:12" ht="84" customHeight="1">
      <c r="A24" s="58" t="s">
        <v>79</v>
      </c>
      <c r="B24" s="49" t="s">
        <v>80</v>
      </c>
      <c r="C24" s="50" t="s">
        <v>7</v>
      </c>
      <c r="D24" s="61">
        <f>D25+D27+D29</f>
        <v>10317</v>
      </c>
      <c r="E24" s="15"/>
      <c r="F24" s="15"/>
      <c r="G24" s="3"/>
      <c r="J24" s="61">
        <f t="shared" ref="J24:K24" si="2">J25+J27+J29</f>
        <v>10673.8</v>
      </c>
      <c r="K24" s="61">
        <f t="shared" si="2"/>
        <v>9317.76</v>
      </c>
      <c r="L24" s="83">
        <f t="shared" si="1"/>
        <v>87.295621053420533</v>
      </c>
    </row>
    <row r="25" spans="1:12" ht="39.75" customHeight="1">
      <c r="A25" s="21" t="s">
        <v>269</v>
      </c>
      <c r="B25" s="39" t="s">
        <v>81</v>
      </c>
      <c r="C25" s="35" t="s">
        <v>7</v>
      </c>
      <c r="D25" s="29">
        <f>D26</f>
        <v>10317</v>
      </c>
      <c r="E25" s="15">
        <v>2626.56</v>
      </c>
      <c r="F25" s="23">
        <v>2626.56</v>
      </c>
      <c r="G25" s="3"/>
      <c r="J25" s="29">
        <f>J26</f>
        <v>10673.8</v>
      </c>
      <c r="K25" s="29">
        <f>K26</f>
        <v>9317.76</v>
      </c>
      <c r="L25" s="81">
        <f t="shared" si="1"/>
        <v>87.295621053420533</v>
      </c>
    </row>
    <row r="26" spans="1:12" ht="26.25" customHeight="1">
      <c r="A26" s="33" t="s">
        <v>9</v>
      </c>
      <c r="B26" s="39" t="s">
        <v>81</v>
      </c>
      <c r="C26" s="35">
        <v>200</v>
      </c>
      <c r="D26" s="36">
        <v>10317</v>
      </c>
      <c r="E26" s="28" t="e">
        <f>E34+E35+#REF!</f>
        <v>#REF!</v>
      </c>
      <c r="F26" s="28" t="e">
        <f>F34+F35+#REF!</f>
        <v>#REF!</v>
      </c>
      <c r="G26" s="3"/>
      <c r="J26" s="81">
        <v>10673.8</v>
      </c>
      <c r="K26" s="81">
        <v>9317.76</v>
      </c>
      <c r="L26" s="81">
        <f t="shared" si="1"/>
        <v>87.295621053420533</v>
      </c>
    </row>
    <row r="27" spans="1:12" ht="40.5" customHeight="1">
      <c r="A27" s="33" t="s">
        <v>393</v>
      </c>
      <c r="B27" s="39" t="s">
        <v>394</v>
      </c>
      <c r="C27" s="35" t="s">
        <v>7</v>
      </c>
      <c r="D27" s="36">
        <f>D28</f>
        <v>0</v>
      </c>
      <c r="E27" s="28"/>
      <c r="F27" s="28"/>
      <c r="G27" s="3"/>
      <c r="J27" s="36">
        <f t="shared" ref="J27:K27" si="3">J28</f>
        <v>0</v>
      </c>
      <c r="K27" s="36">
        <f t="shared" si="3"/>
        <v>0</v>
      </c>
      <c r="L27" s="81">
        <v>0</v>
      </c>
    </row>
    <row r="28" spans="1:12" ht="26.25" customHeight="1">
      <c r="A28" s="33" t="s">
        <v>9</v>
      </c>
      <c r="B28" s="39" t="s">
        <v>394</v>
      </c>
      <c r="C28" s="35">
        <v>200</v>
      </c>
      <c r="D28" s="36">
        <v>0</v>
      </c>
      <c r="E28" s="28"/>
      <c r="F28" s="28"/>
      <c r="G28" s="3"/>
      <c r="J28" s="81">
        <v>0</v>
      </c>
      <c r="K28" s="81">
        <v>0</v>
      </c>
      <c r="L28" s="81">
        <v>0</v>
      </c>
    </row>
    <row r="29" spans="1:12" ht="39.75" customHeight="1">
      <c r="A29" s="33" t="s">
        <v>395</v>
      </c>
      <c r="B29" s="39" t="s">
        <v>396</v>
      </c>
      <c r="C29" s="35" t="s">
        <v>7</v>
      </c>
      <c r="D29" s="36">
        <f>D30</f>
        <v>0</v>
      </c>
      <c r="E29" s="28"/>
      <c r="F29" s="28"/>
      <c r="G29" s="3"/>
      <c r="J29" s="36">
        <f t="shared" ref="J29:K29" si="4">J30</f>
        <v>0</v>
      </c>
      <c r="K29" s="36">
        <f t="shared" si="4"/>
        <v>0</v>
      </c>
      <c r="L29" s="81">
        <v>0</v>
      </c>
    </row>
    <row r="30" spans="1:12" ht="26.25" customHeight="1">
      <c r="A30" s="33" t="s">
        <v>9</v>
      </c>
      <c r="B30" s="39" t="s">
        <v>396</v>
      </c>
      <c r="C30" s="35">
        <v>200</v>
      </c>
      <c r="D30" s="36">
        <v>0</v>
      </c>
      <c r="E30" s="28"/>
      <c r="F30" s="28"/>
      <c r="G30" s="3"/>
      <c r="J30" s="81">
        <v>0</v>
      </c>
      <c r="K30" s="81">
        <v>0</v>
      </c>
      <c r="L30" s="81">
        <v>0</v>
      </c>
    </row>
    <row r="31" spans="1:12" ht="41.25" customHeight="1">
      <c r="A31" s="58" t="s">
        <v>264</v>
      </c>
      <c r="B31" s="49" t="s">
        <v>265</v>
      </c>
      <c r="C31" s="50" t="s">
        <v>7</v>
      </c>
      <c r="D31" s="51">
        <f>D32</f>
        <v>13</v>
      </c>
      <c r="E31" s="28"/>
      <c r="F31" s="28"/>
      <c r="G31" s="3"/>
      <c r="J31" s="51">
        <f>J32</f>
        <v>13</v>
      </c>
      <c r="K31" s="51">
        <f>K32</f>
        <v>13</v>
      </c>
      <c r="L31" s="83">
        <f t="shared" si="1"/>
        <v>100</v>
      </c>
    </row>
    <row r="32" spans="1:12" ht="38.25" customHeight="1">
      <c r="A32" s="40" t="s">
        <v>266</v>
      </c>
      <c r="B32" s="39" t="s">
        <v>267</v>
      </c>
      <c r="C32" s="35" t="s">
        <v>7</v>
      </c>
      <c r="D32" s="36">
        <f>D33</f>
        <v>13</v>
      </c>
      <c r="E32" s="28"/>
      <c r="F32" s="28"/>
      <c r="G32" s="3"/>
      <c r="J32" s="36">
        <f>J33</f>
        <v>13</v>
      </c>
      <c r="K32" s="36">
        <f>K33</f>
        <v>13</v>
      </c>
      <c r="L32" s="81">
        <f t="shared" si="1"/>
        <v>100</v>
      </c>
    </row>
    <row r="33" spans="1:12" ht="40.5" customHeight="1">
      <c r="A33" s="41" t="s">
        <v>65</v>
      </c>
      <c r="B33" s="39" t="s">
        <v>267</v>
      </c>
      <c r="C33" s="35">
        <v>600</v>
      </c>
      <c r="D33" s="36">
        <v>13</v>
      </c>
      <c r="E33" s="28"/>
      <c r="F33" s="28"/>
      <c r="G33" s="3"/>
      <c r="J33" s="81">
        <v>13</v>
      </c>
      <c r="K33" s="81">
        <v>13</v>
      </c>
      <c r="L33" s="81">
        <f t="shared" si="1"/>
        <v>100</v>
      </c>
    </row>
    <row r="34" spans="1:12" ht="78.75" customHeight="1">
      <c r="A34" s="53" t="s">
        <v>57</v>
      </c>
      <c r="B34" s="49" t="s">
        <v>82</v>
      </c>
      <c r="C34" s="50" t="s">
        <v>7</v>
      </c>
      <c r="D34" s="51">
        <f>D35+D46</f>
        <v>68368.14</v>
      </c>
      <c r="E34" s="15">
        <v>25087.35</v>
      </c>
      <c r="F34" s="15">
        <v>24518.36</v>
      </c>
      <c r="G34" s="3"/>
      <c r="J34" s="51">
        <f>J35+J46</f>
        <v>18608.689999999999</v>
      </c>
      <c r="K34" s="51">
        <f>K35+K46</f>
        <v>5984.47</v>
      </c>
      <c r="L34" s="83">
        <f t="shared" si="1"/>
        <v>32.159544814815014</v>
      </c>
    </row>
    <row r="35" spans="1:12" ht="45.75" customHeight="1">
      <c r="A35" s="48" t="s">
        <v>66</v>
      </c>
      <c r="B35" s="49" t="s">
        <v>83</v>
      </c>
      <c r="C35" s="50" t="s">
        <v>7</v>
      </c>
      <c r="D35" s="57">
        <f>D36+D39+D42</f>
        <v>180</v>
      </c>
      <c r="E35" s="15">
        <v>4250.6399999999994</v>
      </c>
      <c r="F35" s="15">
        <v>5580.95</v>
      </c>
      <c r="G35" s="3"/>
      <c r="J35" s="57">
        <f>J36+J39+J42</f>
        <v>30</v>
      </c>
      <c r="K35" s="57">
        <f>K36+K39+K42</f>
        <v>22.38</v>
      </c>
      <c r="L35" s="83">
        <f t="shared" si="1"/>
        <v>74.599999999999994</v>
      </c>
    </row>
    <row r="36" spans="1:12" ht="44.25" customHeight="1">
      <c r="A36" s="62" t="s">
        <v>84</v>
      </c>
      <c r="B36" s="49" t="s">
        <v>85</v>
      </c>
      <c r="C36" s="50" t="s">
        <v>7</v>
      </c>
      <c r="D36" s="51">
        <f>D37</f>
        <v>140</v>
      </c>
      <c r="E36" s="28" t="e">
        <f>#REF!+#REF!+E37</f>
        <v>#REF!</v>
      </c>
      <c r="F36" s="28" t="e">
        <f>#REF!+#REF!+F37</f>
        <v>#REF!</v>
      </c>
      <c r="G36" s="3"/>
      <c r="J36" s="51">
        <f>J37</f>
        <v>0</v>
      </c>
      <c r="K36" s="51">
        <f>K37</f>
        <v>0</v>
      </c>
      <c r="L36" s="83">
        <v>0</v>
      </c>
    </row>
    <row r="37" spans="1:12" ht="42" customHeight="1">
      <c r="A37" s="21" t="s">
        <v>60</v>
      </c>
      <c r="B37" s="39" t="s">
        <v>86</v>
      </c>
      <c r="C37" s="35" t="s">
        <v>7</v>
      </c>
      <c r="D37" s="36">
        <f>D38</f>
        <v>140</v>
      </c>
      <c r="E37" s="15">
        <v>135.83000000000001</v>
      </c>
      <c r="F37" s="15">
        <v>131.53</v>
      </c>
      <c r="G37" s="3"/>
      <c r="J37" s="36">
        <f>J38</f>
        <v>0</v>
      </c>
      <c r="K37" s="36">
        <f>K38</f>
        <v>0</v>
      </c>
      <c r="L37" s="81">
        <v>0</v>
      </c>
    </row>
    <row r="38" spans="1:12" ht="26.25" customHeight="1">
      <c r="A38" s="19" t="s">
        <v>11</v>
      </c>
      <c r="B38" s="39" t="s">
        <v>86</v>
      </c>
      <c r="C38" s="35">
        <v>800</v>
      </c>
      <c r="D38" s="36">
        <v>140</v>
      </c>
      <c r="E38" s="28" t="e">
        <f>#REF!+#REF!+E70</f>
        <v>#REF!</v>
      </c>
      <c r="F38" s="28" t="e">
        <f>#REF!+#REF!+F70</f>
        <v>#REF!</v>
      </c>
      <c r="G38" s="3"/>
      <c r="J38" s="81">
        <v>0</v>
      </c>
      <c r="K38" s="81">
        <v>0</v>
      </c>
      <c r="L38" s="81">
        <v>0</v>
      </c>
    </row>
    <row r="39" spans="1:12" ht="43.5" customHeight="1">
      <c r="A39" s="63" t="s">
        <v>87</v>
      </c>
      <c r="B39" s="49" t="s">
        <v>88</v>
      </c>
      <c r="C39" s="50" t="s">
        <v>7</v>
      </c>
      <c r="D39" s="51">
        <f>D40</f>
        <v>30</v>
      </c>
      <c r="E39" s="28"/>
      <c r="F39" s="28"/>
      <c r="G39" s="3"/>
      <c r="J39" s="51">
        <f>J40</f>
        <v>30</v>
      </c>
      <c r="K39" s="51">
        <f>K40</f>
        <v>22.38</v>
      </c>
      <c r="L39" s="83">
        <f t="shared" si="1"/>
        <v>74.599999999999994</v>
      </c>
    </row>
    <row r="40" spans="1:12" ht="43.5" customHeight="1">
      <c r="A40" s="19" t="s">
        <v>89</v>
      </c>
      <c r="B40" s="39" t="s">
        <v>90</v>
      </c>
      <c r="C40" s="35" t="s">
        <v>7</v>
      </c>
      <c r="D40" s="36">
        <f>D41</f>
        <v>30</v>
      </c>
      <c r="E40" s="28"/>
      <c r="F40" s="28"/>
      <c r="G40" s="3"/>
      <c r="J40" s="36">
        <f>J41</f>
        <v>30</v>
      </c>
      <c r="K40" s="36">
        <f>K41</f>
        <v>22.38</v>
      </c>
      <c r="L40" s="81">
        <f t="shared" si="1"/>
        <v>74.599999999999994</v>
      </c>
    </row>
    <row r="41" spans="1:12" ht="30" customHeight="1">
      <c r="A41" s="19" t="s">
        <v>9</v>
      </c>
      <c r="B41" s="39" t="s">
        <v>90</v>
      </c>
      <c r="C41" s="35">
        <v>200</v>
      </c>
      <c r="D41" s="36">
        <v>30</v>
      </c>
      <c r="E41" s="28"/>
      <c r="F41" s="28"/>
      <c r="G41" s="3"/>
      <c r="J41" s="81">
        <v>30</v>
      </c>
      <c r="K41" s="81">
        <v>22.38</v>
      </c>
      <c r="L41" s="81">
        <f t="shared" si="1"/>
        <v>74.599999999999994</v>
      </c>
    </row>
    <row r="42" spans="1:12" ht="43.5" customHeight="1">
      <c r="A42" s="63" t="s">
        <v>225</v>
      </c>
      <c r="B42" s="49" t="s">
        <v>92</v>
      </c>
      <c r="C42" s="50" t="s">
        <v>7</v>
      </c>
      <c r="D42" s="51">
        <f>D43</f>
        <v>10</v>
      </c>
      <c r="E42" s="28"/>
      <c r="F42" s="28"/>
      <c r="G42" s="3"/>
      <c r="J42" s="51">
        <f t="shared" ref="J42:K44" si="5">J43</f>
        <v>0</v>
      </c>
      <c r="K42" s="51">
        <f t="shared" si="5"/>
        <v>0</v>
      </c>
      <c r="L42" s="83">
        <v>0</v>
      </c>
    </row>
    <row r="43" spans="1:12" ht="36.75" customHeight="1">
      <c r="A43" s="63" t="s">
        <v>91</v>
      </c>
      <c r="B43" s="49" t="s">
        <v>93</v>
      </c>
      <c r="C43" s="50" t="s">
        <v>7</v>
      </c>
      <c r="D43" s="51">
        <f>D44</f>
        <v>10</v>
      </c>
      <c r="E43" s="28"/>
      <c r="F43" s="28"/>
      <c r="G43" s="3"/>
      <c r="J43" s="51">
        <f t="shared" si="5"/>
        <v>0</v>
      </c>
      <c r="K43" s="51">
        <f t="shared" si="5"/>
        <v>0</v>
      </c>
      <c r="L43" s="83">
        <v>0</v>
      </c>
    </row>
    <row r="44" spans="1:12" ht="49.5" customHeight="1">
      <c r="A44" s="19" t="s">
        <v>47</v>
      </c>
      <c r="B44" s="39" t="s">
        <v>94</v>
      </c>
      <c r="C44" s="35" t="s">
        <v>7</v>
      </c>
      <c r="D44" s="36">
        <f>D45</f>
        <v>10</v>
      </c>
      <c r="E44" s="28"/>
      <c r="F44" s="28"/>
      <c r="G44" s="3"/>
      <c r="J44" s="36">
        <f t="shared" si="5"/>
        <v>0</v>
      </c>
      <c r="K44" s="36">
        <f t="shared" si="5"/>
        <v>0</v>
      </c>
      <c r="L44" s="81">
        <v>0</v>
      </c>
    </row>
    <row r="45" spans="1:12" ht="23.25" customHeight="1">
      <c r="A45" s="19" t="s">
        <v>9</v>
      </c>
      <c r="B45" s="39" t="s">
        <v>94</v>
      </c>
      <c r="C45" s="35">
        <v>200</v>
      </c>
      <c r="D45" s="36">
        <v>10</v>
      </c>
      <c r="E45" s="28"/>
      <c r="F45" s="28"/>
      <c r="G45" s="3"/>
      <c r="J45" s="81">
        <v>0</v>
      </c>
      <c r="K45" s="81">
        <v>0</v>
      </c>
      <c r="L45" s="81">
        <v>0</v>
      </c>
    </row>
    <row r="46" spans="1:12" ht="38.25" customHeight="1">
      <c r="A46" s="63" t="s">
        <v>58</v>
      </c>
      <c r="B46" s="49" t="s">
        <v>95</v>
      </c>
      <c r="C46" s="50" t="s">
        <v>7</v>
      </c>
      <c r="D46" s="51">
        <f>D47+D57+D62+D67</f>
        <v>68188.14</v>
      </c>
      <c r="E46" s="28"/>
      <c r="F46" s="28"/>
      <c r="G46" s="3"/>
      <c r="J46" s="51">
        <f>J47+J57+J62+J67</f>
        <v>18578.689999999999</v>
      </c>
      <c r="K46" s="51">
        <f>K47+K57+K62+K67</f>
        <v>5962.09</v>
      </c>
      <c r="L46" s="83">
        <f t="shared" si="1"/>
        <v>32.091013952006307</v>
      </c>
    </row>
    <row r="47" spans="1:12" ht="37.5">
      <c r="A47" s="63" t="s">
        <v>96</v>
      </c>
      <c r="B47" s="49" t="s">
        <v>97</v>
      </c>
      <c r="C47" s="50" t="s">
        <v>7</v>
      </c>
      <c r="D47" s="51">
        <f>D48+D52+D54</f>
        <v>7816.54</v>
      </c>
      <c r="E47" s="28"/>
      <c r="F47" s="28"/>
      <c r="G47" s="3"/>
      <c r="J47" s="51">
        <f>J48+J52+J54</f>
        <v>8032.23</v>
      </c>
      <c r="K47" s="51">
        <f>K48+K52+K54</f>
        <v>5913.79</v>
      </c>
      <c r="L47" s="83">
        <f t="shared" si="1"/>
        <v>73.62575523858257</v>
      </c>
    </row>
    <row r="48" spans="1:12" ht="56.25">
      <c r="A48" s="19" t="s">
        <v>33</v>
      </c>
      <c r="B48" s="39" t="s">
        <v>98</v>
      </c>
      <c r="C48" s="35" t="s">
        <v>7</v>
      </c>
      <c r="D48" s="36">
        <f>D49+D50+D51</f>
        <v>1017.24</v>
      </c>
      <c r="E48" s="28"/>
      <c r="F48" s="28"/>
      <c r="G48" s="3"/>
      <c r="J48" s="36">
        <f>J49+J50+J51</f>
        <v>1233.28</v>
      </c>
      <c r="K48" s="36">
        <f>K49+K50+K51</f>
        <v>830.93999999999994</v>
      </c>
      <c r="L48" s="81">
        <f t="shared" si="1"/>
        <v>67.376427088738964</v>
      </c>
    </row>
    <row r="49" spans="1:12" ht="56.25">
      <c r="A49" s="5" t="s">
        <v>19</v>
      </c>
      <c r="B49" s="39" t="s">
        <v>98</v>
      </c>
      <c r="C49" s="35">
        <v>100</v>
      </c>
      <c r="D49" s="36">
        <v>157.9</v>
      </c>
      <c r="E49" s="28"/>
      <c r="F49" s="28"/>
      <c r="G49" s="3"/>
      <c r="J49" s="81">
        <v>166.35</v>
      </c>
      <c r="K49" s="81">
        <v>147.07</v>
      </c>
      <c r="L49" s="81">
        <f t="shared" si="1"/>
        <v>88.409978960024048</v>
      </c>
    </row>
    <row r="50" spans="1:12" ht="18.75">
      <c r="A50" s="19" t="s">
        <v>9</v>
      </c>
      <c r="B50" s="39" t="s">
        <v>98</v>
      </c>
      <c r="C50" s="35">
        <v>200</v>
      </c>
      <c r="D50" s="36">
        <v>838.34</v>
      </c>
      <c r="E50" s="28"/>
      <c r="F50" s="28"/>
      <c r="G50" s="3"/>
      <c r="J50" s="78">
        <v>1023.53</v>
      </c>
      <c r="K50" s="78">
        <v>652.22</v>
      </c>
      <c r="L50" s="81">
        <f t="shared" si="1"/>
        <v>63.722607055972958</v>
      </c>
    </row>
    <row r="51" spans="1:12" ht="18.75">
      <c r="A51" s="19" t="s">
        <v>11</v>
      </c>
      <c r="B51" s="39" t="s">
        <v>98</v>
      </c>
      <c r="C51" s="35">
        <v>800</v>
      </c>
      <c r="D51" s="36">
        <v>21</v>
      </c>
      <c r="E51" s="28"/>
      <c r="F51" s="28"/>
      <c r="G51" s="3"/>
      <c r="J51" s="81">
        <v>43.4</v>
      </c>
      <c r="K51" s="78">
        <v>31.65</v>
      </c>
      <c r="L51" s="81">
        <f t="shared" si="1"/>
        <v>72.926267281105993</v>
      </c>
    </row>
    <row r="52" spans="1:12" ht="37.5">
      <c r="A52" s="19" t="s">
        <v>34</v>
      </c>
      <c r="B52" s="39" t="s">
        <v>99</v>
      </c>
      <c r="C52" s="35" t="s">
        <v>7</v>
      </c>
      <c r="D52" s="36">
        <f>D53</f>
        <v>4965</v>
      </c>
      <c r="E52" s="28"/>
      <c r="F52" s="28"/>
      <c r="G52" s="3"/>
      <c r="J52" s="36">
        <f>J53</f>
        <v>4964.6499999999996</v>
      </c>
      <c r="K52" s="36">
        <f>K53</f>
        <v>3756.19</v>
      </c>
      <c r="L52" s="81">
        <f t="shared" si="1"/>
        <v>75.658707058906472</v>
      </c>
    </row>
    <row r="53" spans="1:12" ht="56.25">
      <c r="A53" s="5" t="s">
        <v>19</v>
      </c>
      <c r="B53" s="39" t="s">
        <v>99</v>
      </c>
      <c r="C53" s="35">
        <v>100</v>
      </c>
      <c r="D53" s="36">
        <v>4965</v>
      </c>
      <c r="E53" s="28"/>
      <c r="F53" s="28"/>
      <c r="G53" s="3"/>
      <c r="J53" s="81">
        <v>4964.6499999999996</v>
      </c>
      <c r="K53" s="78">
        <v>3756.19</v>
      </c>
      <c r="L53" s="81">
        <f t="shared" si="1"/>
        <v>75.658707058906472</v>
      </c>
    </row>
    <row r="54" spans="1:12" ht="37.5">
      <c r="A54" s="19" t="s">
        <v>28</v>
      </c>
      <c r="B54" s="39" t="s">
        <v>100</v>
      </c>
      <c r="C54" s="35" t="s">
        <v>7</v>
      </c>
      <c r="D54" s="36">
        <f>D55+D56</f>
        <v>1834.3</v>
      </c>
      <c r="E54" s="28"/>
      <c r="F54" s="28"/>
      <c r="G54" s="3"/>
      <c r="J54" s="36">
        <f>J55+J56</f>
        <v>1834.3</v>
      </c>
      <c r="K54" s="36">
        <f>K55+K56</f>
        <v>1326.66</v>
      </c>
      <c r="L54" s="81">
        <f t="shared" si="1"/>
        <v>72.325137654691176</v>
      </c>
    </row>
    <row r="55" spans="1:12" ht="56.25">
      <c r="A55" s="5" t="s">
        <v>19</v>
      </c>
      <c r="B55" s="39" t="s">
        <v>100</v>
      </c>
      <c r="C55" s="35">
        <v>100</v>
      </c>
      <c r="D55" s="36">
        <v>1595.1</v>
      </c>
      <c r="E55" s="28"/>
      <c r="F55" s="28"/>
      <c r="G55" s="3"/>
      <c r="J55" s="81">
        <v>1596.3</v>
      </c>
      <c r="K55" s="78">
        <v>1197.6600000000001</v>
      </c>
      <c r="L55" s="81">
        <f t="shared" si="1"/>
        <v>75.02725051682016</v>
      </c>
    </row>
    <row r="56" spans="1:12" ht="18.75">
      <c r="A56" s="19" t="s">
        <v>9</v>
      </c>
      <c r="B56" s="39" t="s">
        <v>100</v>
      </c>
      <c r="C56" s="35">
        <v>200</v>
      </c>
      <c r="D56" s="36">
        <v>239.2</v>
      </c>
      <c r="E56" s="28"/>
      <c r="F56" s="28"/>
      <c r="G56" s="3"/>
      <c r="J56" s="81">
        <v>238</v>
      </c>
      <c r="K56" s="81">
        <v>129</v>
      </c>
      <c r="L56" s="81">
        <f t="shared" si="1"/>
        <v>54.201680672268907</v>
      </c>
    </row>
    <row r="57" spans="1:12" ht="18.75">
      <c r="A57" s="63" t="s">
        <v>101</v>
      </c>
      <c r="B57" s="49" t="s">
        <v>102</v>
      </c>
      <c r="C57" s="50"/>
      <c r="D57" s="51">
        <f>D58+D60</f>
        <v>46199.9</v>
      </c>
      <c r="E57" s="28"/>
      <c r="F57" s="28"/>
      <c r="G57" s="3"/>
      <c r="J57" s="51">
        <f t="shared" ref="J57:K57" si="6">J58+J60</f>
        <v>282.96999999999997</v>
      </c>
      <c r="K57" s="51">
        <f t="shared" si="6"/>
        <v>48.3</v>
      </c>
      <c r="L57" s="83">
        <f t="shared" si="1"/>
        <v>17.068947238223135</v>
      </c>
    </row>
    <row r="58" spans="1:12" ht="37.5">
      <c r="A58" s="19" t="s">
        <v>335</v>
      </c>
      <c r="B58" s="39" t="s">
        <v>336</v>
      </c>
      <c r="C58" s="35" t="s">
        <v>7</v>
      </c>
      <c r="D58" s="36">
        <f>D59</f>
        <v>46151.6</v>
      </c>
      <c r="E58" s="28"/>
      <c r="F58" s="28"/>
      <c r="G58" s="3"/>
      <c r="J58" s="36">
        <f>J59</f>
        <v>234.67</v>
      </c>
      <c r="K58" s="36">
        <f>K59</f>
        <v>0</v>
      </c>
      <c r="L58" s="81">
        <f t="shared" si="1"/>
        <v>0</v>
      </c>
    </row>
    <row r="59" spans="1:12" ht="18.75">
      <c r="A59" s="19" t="s">
        <v>11</v>
      </c>
      <c r="B59" s="39" t="s">
        <v>336</v>
      </c>
      <c r="C59" s="35">
        <v>800</v>
      </c>
      <c r="D59" s="36">
        <v>46151.6</v>
      </c>
      <c r="E59" s="28"/>
      <c r="F59" s="28"/>
      <c r="G59" s="3"/>
      <c r="J59" s="81">
        <v>234.67</v>
      </c>
      <c r="K59" s="81">
        <v>0</v>
      </c>
      <c r="L59" s="81">
        <f t="shared" si="1"/>
        <v>0</v>
      </c>
    </row>
    <row r="60" spans="1:12" ht="56.25">
      <c r="A60" s="19" t="s">
        <v>16</v>
      </c>
      <c r="B60" s="39" t="s">
        <v>103</v>
      </c>
      <c r="C60" s="35" t="s">
        <v>7</v>
      </c>
      <c r="D60" s="36">
        <f>D61</f>
        <v>48.3</v>
      </c>
      <c r="E60" s="28"/>
      <c r="F60" s="28"/>
      <c r="G60" s="3"/>
      <c r="J60" s="36">
        <f>J61</f>
        <v>48.3</v>
      </c>
      <c r="K60" s="36">
        <f>K61</f>
        <v>48.3</v>
      </c>
      <c r="L60" s="81">
        <f t="shared" si="1"/>
        <v>100</v>
      </c>
    </row>
    <row r="61" spans="1:12" ht="18.75">
      <c r="A61" s="19" t="s">
        <v>11</v>
      </c>
      <c r="B61" s="39" t="s">
        <v>103</v>
      </c>
      <c r="C61" s="35">
        <v>800</v>
      </c>
      <c r="D61" s="36">
        <v>48.3</v>
      </c>
      <c r="E61" s="28"/>
      <c r="F61" s="28"/>
      <c r="G61" s="3"/>
      <c r="J61" s="81">
        <v>48.3</v>
      </c>
      <c r="K61" s="81">
        <v>48.3</v>
      </c>
      <c r="L61" s="81">
        <f t="shared" si="1"/>
        <v>100</v>
      </c>
    </row>
    <row r="62" spans="1:12" ht="18.75">
      <c r="A62" s="63" t="s">
        <v>104</v>
      </c>
      <c r="B62" s="49" t="s">
        <v>105</v>
      </c>
      <c r="C62" s="50"/>
      <c r="D62" s="51">
        <f>D63+D65</f>
        <v>12108.199999999999</v>
      </c>
      <c r="E62" s="28"/>
      <c r="F62" s="28"/>
      <c r="G62" s="3"/>
      <c r="J62" s="51">
        <f t="shared" ref="J62:K62" si="7">J63+J65</f>
        <v>9938.76</v>
      </c>
      <c r="K62" s="51">
        <f t="shared" si="7"/>
        <v>0</v>
      </c>
      <c r="L62" s="83">
        <f t="shared" si="1"/>
        <v>0</v>
      </c>
    </row>
    <row r="63" spans="1:12" ht="27" customHeight="1">
      <c r="A63" s="19" t="s">
        <v>337</v>
      </c>
      <c r="B63" s="39" t="s">
        <v>338</v>
      </c>
      <c r="C63" s="35" t="s">
        <v>7</v>
      </c>
      <c r="D63" s="36">
        <f>D64</f>
        <v>11996.8</v>
      </c>
      <c r="E63" s="28"/>
      <c r="F63" s="28"/>
      <c r="G63" s="3"/>
      <c r="J63" s="36">
        <f>J64</f>
        <v>9925.98</v>
      </c>
      <c r="K63" s="36">
        <f>K64</f>
        <v>0</v>
      </c>
      <c r="L63" s="81">
        <f t="shared" si="1"/>
        <v>0</v>
      </c>
    </row>
    <row r="64" spans="1:12" ht="21.75" customHeight="1">
      <c r="A64" s="19" t="s">
        <v>11</v>
      </c>
      <c r="B64" s="39" t="s">
        <v>338</v>
      </c>
      <c r="C64" s="35">
        <v>800</v>
      </c>
      <c r="D64" s="36">
        <v>11996.8</v>
      </c>
      <c r="E64" s="28"/>
      <c r="F64" s="28"/>
      <c r="G64" s="3"/>
      <c r="J64" s="81">
        <v>9925.98</v>
      </c>
      <c r="K64" s="81">
        <v>0</v>
      </c>
      <c r="L64" s="81">
        <f t="shared" si="1"/>
        <v>0</v>
      </c>
    </row>
    <row r="65" spans="1:12" ht="61.5" customHeight="1">
      <c r="A65" s="19" t="s">
        <v>339</v>
      </c>
      <c r="B65" s="39" t="s">
        <v>340</v>
      </c>
      <c r="C65" s="35" t="s">
        <v>7</v>
      </c>
      <c r="D65" s="36">
        <f>D66</f>
        <v>111.4</v>
      </c>
      <c r="E65" s="28"/>
      <c r="F65" s="28"/>
      <c r="G65" s="3"/>
      <c r="J65" s="36">
        <f>J66</f>
        <v>12.78</v>
      </c>
      <c r="K65" s="36">
        <f>K66</f>
        <v>0</v>
      </c>
      <c r="L65" s="81">
        <f t="shared" si="1"/>
        <v>0</v>
      </c>
    </row>
    <row r="66" spans="1:12" ht="24" customHeight="1">
      <c r="A66" s="19" t="s">
        <v>11</v>
      </c>
      <c r="B66" s="39" t="s">
        <v>340</v>
      </c>
      <c r="C66" s="35">
        <v>800</v>
      </c>
      <c r="D66" s="36">
        <v>111.4</v>
      </c>
      <c r="E66" s="28"/>
      <c r="F66" s="28"/>
      <c r="G66" s="3"/>
      <c r="J66" s="81">
        <v>12.78</v>
      </c>
      <c r="K66" s="81">
        <v>0</v>
      </c>
      <c r="L66" s="81">
        <f t="shared" si="1"/>
        <v>0</v>
      </c>
    </row>
    <row r="67" spans="1:12" ht="37.5">
      <c r="A67" s="63" t="s">
        <v>106</v>
      </c>
      <c r="B67" s="49" t="s">
        <v>107</v>
      </c>
      <c r="C67" s="50"/>
      <c r="D67" s="51">
        <f>D68</f>
        <v>2063.5</v>
      </c>
      <c r="E67" s="28"/>
      <c r="F67" s="28"/>
      <c r="G67" s="3"/>
      <c r="J67" s="51">
        <f t="shared" ref="J67:K67" si="8">J68</f>
        <v>324.73</v>
      </c>
      <c r="K67" s="51">
        <f t="shared" si="8"/>
        <v>0</v>
      </c>
      <c r="L67" s="83">
        <f t="shared" ref="L67:L132" si="9">K67/J67*100</f>
        <v>0</v>
      </c>
    </row>
    <row r="68" spans="1:12" ht="80.25" customHeight="1">
      <c r="A68" s="19" t="s">
        <v>341</v>
      </c>
      <c r="B68" s="39" t="s">
        <v>342</v>
      </c>
      <c r="C68" s="35" t="s">
        <v>7</v>
      </c>
      <c r="D68" s="36">
        <f>D69</f>
        <v>2063.5</v>
      </c>
      <c r="E68" s="28"/>
      <c r="F68" s="28"/>
      <c r="G68" s="3"/>
      <c r="J68" s="36">
        <f>J69</f>
        <v>324.73</v>
      </c>
      <c r="K68" s="36">
        <f>K69</f>
        <v>0</v>
      </c>
      <c r="L68" s="81">
        <f t="shared" si="9"/>
        <v>0</v>
      </c>
    </row>
    <row r="69" spans="1:12" ht="21.75" customHeight="1">
      <c r="A69" s="19" t="s">
        <v>11</v>
      </c>
      <c r="B69" s="39" t="s">
        <v>342</v>
      </c>
      <c r="C69" s="35">
        <v>800</v>
      </c>
      <c r="D69" s="36">
        <v>2063.5</v>
      </c>
      <c r="E69" s="28"/>
      <c r="F69" s="28"/>
      <c r="G69" s="3"/>
      <c r="J69" s="81">
        <v>324.73</v>
      </c>
      <c r="K69" s="81">
        <v>0</v>
      </c>
      <c r="L69" s="81">
        <f t="shared" si="9"/>
        <v>0</v>
      </c>
    </row>
    <row r="70" spans="1:12" ht="93.75">
      <c r="A70" s="52" t="s">
        <v>151</v>
      </c>
      <c r="B70" s="49" t="s">
        <v>108</v>
      </c>
      <c r="C70" s="50" t="s">
        <v>7</v>
      </c>
      <c r="D70" s="51">
        <f>D71+D76</f>
        <v>11899</v>
      </c>
      <c r="E70" s="15">
        <v>25176.01</v>
      </c>
      <c r="F70" s="15">
        <v>27693.42</v>
      </c>
      <c r="G70" s="3"/>
      <c r="J70" s="51">
        <f>J71+J76</f>
        <v>12066.289999999999</v>
      </c>
      <c r="K70" s="51">
        <f>K71+K76</f>
        <v>8136.37</v>
      </c>
      <c r="L70" s="83">
        <f t="shared" si="9"/>
        <v>67.430585540377379</v>
      </c>
    </row>
    <row r="71" spans="1:12" ht="37.5">
      <c r="A71" s="52" t="s">
        <v>109</v>
      </c>
      <c r="B71" s="49" t="s">
        <v>110</v>
      </c>
      <c r="C71" s="50" t="s">
        <v>7</v>
      </c>
      <c r="D71" s="51">
        <f>D72</f>
        <v>11899</v>
      </c>
      <c r="E71" s="15"/>
      <c r="F71" s="15"/>
      <c r="G71" s="3"/>
      <c r="J71" s="51">
        <f>J72</f>
        <v>12066.289999999999</v>
      </c>
      <c r="K71" s="51">
        <f>K72</f>
        <v>8136.37</v>
      </c>
      <c r="L71" s="83">
        <f t="shared" si="9"/>
        <v>67.430585540377379</v>
      </c>
    </row>
    <row r="72" spans="1:12" ht="37.5">
      <c r="A72" s="43" t="s">
        <v>111</v>
      </c>
      <c r="B72" s="39" t="s">
        <v>112</v>
      </c>
      <c r="C72" s="35" t="s">
        <v>7</v>
      </c>
      <c r="D72" s="36">
        <f>D73+D74+D75</f>
        <v>11899</v>
      </c>
      <c r="E72" s="15"/>
      <c r="F72" s="15"/>
      <c r="G72" s="3"/>
      <c r="J72" s="36">
        <f>J73+J74+J75</f>
        <v>12066.289999999999</v>
      </c>
      <c r="K72" s="36">
        <f>K73+K74+K75</f>
        <v>8136.37</v>
      </c>
      <c r="L72" s="81">
        <f t="shared" si="9"/>
        <v>67.430585540377379</v>
      </c>
    </row>
    <row r="73" spans="1:12" ht="56.25">
      <c r="A73" s="21" t="s">
        <v>19</v>
      </c>
      <c r="B73" s="39" t="s">
        <v>112</v>
      </c>
      <c r="C73" s="35">
        <v>100</v>
      </c>
      <c r="D73" s="36">
        <v>10049</v>
      </c>
      <c r="E73" s="15"/>
      <c r="F73" s="15"/>
      <c r="G73" s="3"/>
      <c r="J73" s="81">
        <v>10049</v>
      </c>
      <c r="K73" s="78">
        <v>6869.8</v>
      </c>
      <c r="L73" s="81">
        <f t="shared" si="9"/>
        <v>68.363021196138916</v>
      </c>
    </row>
    <row r="74" spans="1:12" ht="18.75">
      <c r="A74" s="21" t="s">
        <v>9</v>
      </c>
      <c r="B74" s="39" t="s">
        <v>112</v>
      </c>
      <c r="C74" s="35">
        <v>200</v>
      </c>
      <c r="D74" s="36">
        <v>1390</v>
      </c>
      <c r="E74" s="15"/>
      <c r="F74" s="15"/>
      <c r="G74" s="3"/>
      <c r="J74" s="81">
        <v>1687.14</v>
      </c>
      <c r="K74" s="78">
        <v>1196.74</v>
      </c>
      <c r="L74" s="81">
        <f t="shared" si="9"/>
        <v>70.933058311699085</v>
      </c>
    </row>
    <row r="75" spans="1:12" ht="18.75">
      <c r="A75" s="21" t="s">
        <v>11</v>
      </c>
      <c r="B75" s="39" t="s">
        <v>112</v>
      </c>
      <c r="C75" s="35">
        <v>800</v>
      </c>
      <c r="D75" s="36">
        <v>460</v>
      </c>
      <c r="E75" s="15"/>
      <c r="F75" s="15"/>
      <c r="G75" s="3"/>
      <c r="J75" s="81">
        <v>330.15</v>
      </c>
      <c r="K75" s="81">
        <v>69.83</v>
      </c>
      <c r="L75" s="81">
        <f t="shared" si="9"/>
        <v>21.150991973345452</v>
      </c>
    </row>
    <row r="76" spans="1:12" ht="37.5">
      <c r="A76" s="48" t="s">
        <v>113</v>
      </c>
      <c r="B76" s="49" t="s">
        <v>114</v>
      </c>
      <c r="C76" s="50" t="s">
        <v>7</v>
      </c>
      <c r="D76" s="51">
        <f>D77</f>
        <v>0</v>
      </c>
      <c r="E76" s="15"/>
      <c r="F76" s="15"/>
      <c r="G76" s="3"/>
      <c r="J76" s="51">
        <f>J77</f>
        <v>0</v>
      </c>
      <c r="K76" s="51">
        <f>K77</f>
        <v>0</v>
      </c>
      <c r="L76" s="81">
        <v>0</v>
      </c>
    </row>
    <row r="77" spans="1:12" ht="37.5">
      <c r="A77" s="43" t="s">
        <v>111</v>
      </c>
      <c r="B77" s="39" t="s">
        <v>217</v>
      </c>
      <c r="C77" s="35" t="s">
        <v>7</v>
      </c>
      <c r="D77" s="36">
        <f>D78</f>
        <v>0</v>
      </c>
      <c r="E77" s="15"/>
      <c r="F77" s="15"/>
      <c r="G77" s="3"/>
      <c r="J77" s="36">
        <f>J78</f>
        <v>0</v>
      </c>
      <c r="K77" s="36">
        <f>K78</f>
        <v>0</v>
      </c>
      <c r="L77" s="81">
        <v>0</v>
      </c>
    </row>
    <row r="78" spans="1:12" ht="18.75">
      <c r="A78" s="21" t="s">
        <v>9</v>
      </c>
      <c r="B78" s="39" t="s">
        <v>217</v>
      </c>
      <c r="C78" s="35">
        <v>200</v>
      </c>
      <c r="D78" s="36">
        <v>0</v>
      </c>
      <c r="E78" s="15"/>
      <c r="F78" s="15"/>
      <c r="G78" s="3"/>
      <c r="J78" s="81">
        <v>0</v>
      </c>
      <c r="K78" s="81">
        <v>0</v>
      </c>
      <c r="L78" s="81">
        <v>0</v>
      </c>
    </row>
    <row r="79" spans="1:12" ht="60.75" customHeight="1">
      <c r="A79" s="48" t="s">
        <v>153</v>
      </c>
      <c r="B79" s="49" t="s">
        <v>119</v>
      </c>
      <c r="C79" s="50" t="s">
        <v>7</v>
      </c>
      <c r="D79" s="51">
        <f>D80+D116+D135+D141+D148</f>
        <v>386009.81000000006</v>
      </c>
      <c r="E79" s="15"/>
      <c r="F79" s="15"/>
      <c r="G79" s="3"/>
      <c r="J79" s="51">
        <f>J80+J116+J135+J141+J148</f>
        <v>377317.04</v>
      </c>
      <c r="K79" s="51">
        <f>K80+K116+K135+K141+K148</f>
        <v>295578.74</v>
      </c>
      <c r="L79" s="83">
        <f t="shared" si="9"/>
        <v>78.336970946236619</v>
      </c>
    </row>
    <row r="80" spans="1:12" ht="80.25" customHeight="1">
      <c r="A80" s="64" t="s">
        <v>120</v>
      </c>
      <c r="B80" s="49" t="s">
        <v>121</v>
      </c>
      <c r="C80" s="50" t="s">
        <v>7</v>
      </c>
      <c r="D80" s="51">
        <f>D81+D84+D87+D93+D96+D99+D101+D104+D107+D110+D113+D90</f>
        <v>155869.61000000002</v>
      </c>
      <c r="E80" s="15"/>
      <c r="F80" s="15"/>
      <c r="G80" s="3"/>
      <c r="J80" s="51">
        <f t="shared" ref="J80:K80" si="10">J81+J84+J87+J93+J96+J99+J101+J104+J107+J110+J113+J90</f>
        <v>154032.81</v>
      </c>
      <c r="K80" s="51">
        <f t="shared" si="10"/>
        <v>123435.57999999999</v>
      </c>
      <c r="L80" s="83">
        <f t="shared" si="9"/>
        <v>80.135900916174933</v>
      </c>
    </row>
    <row r="81" spans="1:12" ht="37.5">
      <c r="A81" s="21" t="s">
        <v>343</v>
      </c>
      <c r="B81" s="39" t="s">
        <v>122</v>
      </c>
      <c r="C81" s="35" t="s">
        <v>7</v>
      </c>
      <c r="D81" s="36">
        <f>D82+D83</f>
        <v>3557</v>
      </c>
      <c r="E81" s="15"/>
      <c r="F81" s="15"/>
      <c r="G81" s="3"/>
      <c r="J81" s="36">
        <f>J82+J83</f>
        <v>3624.03</v>
      </c>
      <c r="K81" s="36">
        <f>K82+K83</f>
        <v>3624.03</v>
      </c>
      <c r="L81" s="81">
        <f t="shared" si="9"/>
        <v>100</v>
      </c>
    </row>
    <row r="82" spans="1:12" ht="18.75">
      <c r="A82" s="17" t="s">
        <v>9</v>
      </c>
      <c r="B82" s="39" t="s">
        <v>122</v>
      </c>
      <c r="C82" s="35">
        <v>200</v>
      </c>
      <c r="D82" s="36">
        <v>52.57</v>
      </c>
      <c r="E82" s="15" t="e">
        <f>E86+E83+#REF!+#REF!+#REF!</f>
        <v>#REF!</v>
      </c>
      <c r="F82" s="15" t="e">
        <f>F86+F83+#REF!+#REF!+#REF!</f>
        <v>#REF!</v>
      </c>
      <c r="G82" s="3"/>
      <c r="J82" s="81">
        <v>53.46</v>
      </c>
      <c r="K82" s="78">
        <v>53.46</v>
      </c>
      <c r="L82" s="81">
        <f t="shared" si="9"/>
        <v>100</v>
      </c>
    </row>
    <row r="83" spans="1:12" ht="18.75">
      <c r="A83" s="21" t="s">
        <v>10</v>
      </c>
      <c r="B83" s="39" t="s">
        <v>122</v>
      </c>
      <c r="C83" s="35">
        <v>300</v>
      </c>
      <c r="D83" s="37">
        <v>3504.43</v>
      </c>
      <c r="E83" s="15">
        <f t="shared" ref="E83:I83" si="11">E84+E85</f>
        <v>598.41999999999996</v>
      </c>
      <c r="F83" s="15">
        <f t="shared" si="11"/>
        <v>454.28000000000003</v>
      </c>
      <c r="G83" s="15">
        <f t="shared" si="11"/>
        <v>0</v>
      </c>
      <c r="H83" s="15">
        <f t="shared" si="11"/>
        <v>0</v>
      </c>
      <c r="I83" s="15">
        <f t="shared" si="11"/>
        <v>0</v>
      </c>
      <c r="J83" s="15">
        <v>3570.57</v>
      </c>
      <c r="K83" s="78">
        <v>3570.57</v>
      </c>
      <c r="L83" s="81">
        <f t="shared" si="9"/>
        <v>100</v>
      </c>
    </row>
    <row r="84" spans="1:12" ht="18.75">
      <c r="A84" s="21" t="s">
        <v>344</v>
      </c>
      <c r="B84" s="39" t="s">
        <v>123</v>
      </c>
      <c r="C84" s="35" t="s">
        <v>7</v>
      </c>
      <c r="D84" s="36">
        <f>D85+D86</f>
        <v>47926.1</v>
      </c>
      <c r="E84" s="15">
        <v>550.92999999999995</v>
      </c>
      <c r="F84" s="15">
        <v>406.79</v>
      </c>
      <c r="G84" s="3"/>
      <c r="J84" s="36">
        <f>J85+J86</f>
        <v>47926.1</v>
      </c>
      <c r="K84" s="36">
        <f>K85+K86</f>
        <v>37181</v>
      </c>
      <c r="L84" s="81">
        <f t="shared" si="9"/>
        <v>77.579857322001999</v>
      </c>
    </row>
    <row r="85" spans="1:12" ht="18.75">
      <c r="A85" s="17" t="s">
        <v>9</v>
      </c>
      <c r="B85" s="39" t="s">
        <v>123</v>
      </c>
      <c r="C85" s="35">
        <v>200</v>
      </c>
      <c r="D85" s="36">
        <v>708.27</v>
      </c>
      <c r="E85" s="15">
        <v>47.49</v>
      </c>
      <c r="F85" s="15">
        <v>47.49</v>
      </c>
      <c r="G85" s="3"/>
      <c r="J85" s="81">
        <v>708.27</v>
      </c>
      <c r="K85" s="78">
        <v>505.99</v>
      </c>
      <c r="L85" s="81">
        <f t="shared" si="9"/>
        <v>71.440269953548793</v>
      </c>
    </row>
    <row r="86" spans="1:12" ht="18.75">
      <c r="A86" s="21" t="s">
        <v>10</v>
      </c>
      <c r="B86" s="39" t="s">
        <v>123</v>
      </c>
      <c r="C86" s="35">
        <v>300</v>
      </c>
      <c r="D86" s="36">
        <v>47217.83</v>
      </c>
      <c r="E86" s="15" t="e">
        <f>#REF!</f>
        <v>#REF!</v>
      </c>
      <c r="F86" s="15" t="e">
        <f>#REF!</f>
        <v>#REF!</v>
      </c>
      <c r="G86" s="3"/>
      <c r="J86" s="81">
        <v>47217.83</v>
      </c>
      <c r="K86" s="78">
        <v>36675.01</v>
      </c>
      <c r="L86" s="81">
        <f t="shared" si="9"/>
        <v>77.671951464097361</v>
      </c>
    </row>
    <row r="87" spans="1:12" ht="56.25">
      <c r="A87" s="21" t="s">
        <v>345</v>
      </c>
      <c r="B87" s="39" t="s">
        <v>124</v>
      </c>
      <c r="C87" s="35" t="s">
        <v>7</v>
      </c>
      <c r="D87" s="36">
        <f>D88+D89</f>
        <v>33.199999999999996</v>
      </c>
      <c r="E87" s="15">
        <v>10641.73</v>
      </c>
      <c r="F87" s="15">
        <v>10448.459999999999</v>
      </c>
      <c r="G87" s="3"/>
      <c r="J87" s="36">
        <f>J88+J89</f>
        <v>15</v>
      </c>
      <c r="K87" s="36">
        <f>K88+K89</f>
        <v>7.31</v>
      </c>
      <c r="L87" s="81">
        <f t="shared" si="9"/>
        <v>48.733333333333327</v>
      </c>
    </row>
    <row r="88" spans="1:12" ht="18.75">
      <c r="A88" s="17" t="s">
        <v>9</v>
      </c>
      <c r="B88" s="39" t="s">
        <v>124</v>
      </c>
      <c r="C88" s="35">
        <v>200</v>
      </c>
      <c r="D88" s="36">
        <v>0.3</v>
      </c>
      <c r="E88" s="15">
        <v>1644.08</v>
      </c>
      <c r="F88" s="15">
        <v>1135</v>
      </c>
      <c r="G88" s="3"/>
      <c r="J88" s="81">
        <v>0.2</v>
      </c>
      <c r="K88" s="78">
        <v>0.1</v>
      </c>
      <c r="L88" s="81">
        <f t="shared" si="9"/>
        <v>50</v>
      </c>
    </row>
    <row r="89" spans="1:12" ht="24" customHeight="1">
      <c r="A89" s="21" t="s">
        <v>10</v>
      </c>
      <c r="B89" s="39" t="s">
        <v>124</v>
      </c>
      <c r="C89" s="35">
        <v>300</v>
      </c>
      <c r="D89" s="36">
        <v>32.9</v>
      </c>
      <c r="E89" s="15">
        <v>176.68</v>
      </c>
      <c r="F89" s="15">
        <v>176.68</v>
      </c>
      <c r="G89" s="3"/>
      <c r="J89" s="81">
        <v>14.8</v>
      </c>
      <c r="K89" s="78">
        <v>7.21</v>
      </c>
      <c r="L89" s="81">
        <f t="shared" si="9"/>
        <v>48.71621621621621</v>
      </c>
    </row>
    <row r="90" spans="1:12" ht="42.75" customHeight="1">
      <c r="A90" s="41" t="s">
        <v>351</v>
      </c>
      <c r="B90" s="39" t="s">
        <v>409</v>
      </c>
      <c r="C90" s="35" t="s">
        <v>7</v>
      </c>
      <c r="D90" s="36">
        <f>D91+D92</f>
        <v>0</v>
      </c>
      <c r="E90" s="15"/>
      <c r="F90" s="15"/>
      <c r="G90" s="3"/>
      <c r="J90" s="36">
        <f t="shared" ref="J90:K90" si="12">J91+J92</f>
        <v>163.01</v>
      </c>
      <c r="K90" s="36">
        <f t="shared" si="12"/>
        <v>71.39</v>
      </c>
      <c r="L90" s="81">
        <f t="shared" si="9"/>
        <v>43.794859211091349</v>
      </c>
    </row>
    <row r="91" spans="1:12" ht="24" customHeight="1">
      <c r="A91" s="21" t="s">
        <v>9</v>
      </c>
      <c r="B91" s="39" t="s">
        <v>409</v>
      </c>
      <c r="C91" s="35">
        <v>200</v>
      </c>
      <c r="D91" s="36">
        <v>0</v>
      </c>
      <c r="E91" s="15"/>
      <c r="F91" s="15"/>
      <c r="G91" s="3"/>
      <c r="J91" s="81">
        <v>2.06</v>
      </c>
      <c r="K91" s="78">
        <v>0.72</v>
      </c>
      <c r="L91" s="81">
        <f t="shared" si="9"/>
        <v>34.95145631067961</v>
      </c>
    </row>
    <row r="92" spans="1:12" ht="24" customHeight="1">
      <c r="A92" s="21" t="s">
        <v>10</v>
      </c>
      <c r="B92" s="39" t="s">
        <v>409</v>
      </c>
      <c r="C92" s="35">
        <v>300</v>
      </c>
      <c r="D92" s="36">
        <v>0</v>
      </c>
      <c r="E92" s="15"/>
      <c r="F92" s="15"/>
      <c r="G92" s="3"/>
      <c r="J92" s="81">
        <v>160.94999999999999</v>
      </c>
      <c r="K92" s="78">
        <v>70.67</v>
      </c>
      <c r="L92" s="81">
        <f t="shared" si="9"/>
        <v>43.908045977011497</v>
      </c>
    </row>
    <row r="93" spans="1:12" ht="37.5">
      <c r="A93" s="21" t="s">
        <v>346</v>
      </c>
      <c r="B93" s="39" t="s">
        <v>320</v>
      </c>
      <c r="C93" s="35" t="s">
        <v>7</v>
      </c>
      <c r="D93" s="36">
        <f>D94+D95</f>
        <v>45817.17</v>
      </c>
      <c r="E93" s="28">
        <v>52.8</v>
      </c>
      <c r="F93" s="28">
        <v>54.66</v>
      </c>
      <c r="G93" s="3"/>
      <c r="J93" s="36">
        <f>J94+J95</f>
        <v>45897.599999999999</v>
      </c>
      <c r="K93" s="36">
        <f>K94+K95</f>
        <v>37557.589999999997</v>
      </c>
      <c r="L93" s="81">
        <f t="shared" si="9"/>
        <v>81.829093460224499</v>
      </c>
    </row>
    <row r="94" spans="1:12" ht="18.75">
      <c r="A94" s="21" t="s">
        <v>9</v>
      </c>
      <c r="B94" s="39" t="s">
        <v>320</v>
      </c>
      <c r="C94" s="35">
        <v>200</v>
      </c>
      <c r="D94" s="36">
        <v>669.92</v>
      </c>
      <c r="E94" s="28" t="e">
        <f>E95+#REF!+#REF!</f>
        <v>#REF!</v>
      </c>
      <c r="F94" s="28" t="e">
        <f>F95+#REF!+#REF!</f>
        <v>#REF!</v>
      </c>
      <c r="G94" s="3"/>
      <c r="J94" s="78">
        <v>669.92</v>
      </c>
      <c r="K94" s="78">
        <v>530.39</v>
      </c>
      <c r="L94" s="81">
        <f t="shared" si="9"/>
        <v>79.17213995700979</v>
      </c>
    </row>
    <row r="95" spans="1:12" ht="18.75">
      <c r="A95" s="21" t="s">
        <v>10</v>
      </c>
      <c r="B95" s="39" t="s">
        <v>320</v>
      </c>
      <c r="C95" s="35">
        <v>300</v>
      </c>
      <c r="D95" s="36">
        <v>45147.25</v>
      </c>
      <c r="E95" s="28" t="e">
        <f>E96+E98+E99+#REF!</f>
        <v>#REF!</v>
      </c>
      <c r="F95" s="28" t="e">
        <f>F96+F98+F99+#REF!</f>
        <v>#REF!</v>
      </c>
      <c r="G95" s="28" t="e">
        <f>G96+G98+G99+#REF!</f>
        <v>#REF!</v>
      </c>
      <c r="H95" s="28" t="e">
        <f>H96+H98+H99+#REF!</f>
        <v>#REF!</v>
      </c>
      <c r="I95" s="28" t="e">
        <f>I96+I98+I99+#REF!</f>
        <v>#REF!</v>
      </c>
      <c r="J95" s="28">
        <v>45227.68</v>
      </c>
      <c r="K95" s="78">
        <v>37027.199999999997</v>
      </c>
      <c r="L95" s="81">
        <f t="shared" si="9"/>
        <v>81.868448702210671</v>
      </c>
    </row>
    <row r="96" spans="1:12" ht="36" customHeight="1">
      <c r="A96" s="21" t="s">
        <v>347</v>
      </c>
      <c r="B96" s="39" t="s">
        <v>321</v>
      </c>
      <c r="C96" s="35" t="s">
        <v>7</v>
      </c>
      <c r="D96" s="36">
        <f>D97+D98</f>
        <v>2492.9699999999998</v>
      </c>
      <c r="E96" s="28">
        <f>E97</f>
        <v>3688.35</v>
      </c>
      <c r="F96" s="28">
        <f>F97</f>
        <v>4665.37</v>
      </c>
      <c r="G96" s="3"/>
      <c r="J96" s="36">
        <f>J97+J98</f>
        <v>2374.1999999999998</v>
      </c>
      <c r="K96" s="36">
        <f>K97+K98</f>
        <v>1905.3600000000001</v>
      </c>
      <c r="L96" s="81">
        <f t="shared" si="9"/>
        <v>80.252716704574183</v>
      </c>
    </row>
    <row r="97" spans="1:12" ht="18.75">
      <c r="A97" s="21" t="s">
        <v>9</v>
      </c>
      <c r="B97" s="39" t="s">
        <v>321</v>
      </c>
      <c r="C97" s="34">
        <v>200</v>
      </c>
      <c r="D97" s="29">
        <v>36.29</v>
      </c>
      <c r="E97" s="29">
        <v>3688.35</v>
      </c>
      <c r="F97" s="29">
        <v>4665.37</v>
      </c>
      <c r="G97" s="29">
        <v>3688.35</v>
      </c>
      <c r="H97" s="29">
        <v>4665.37</v>
      </c>
      <c r="J97" s="78">
        <v>32.29</v>
      </c>
      <c r="K97" s="78">
        <v>26.7</v>
      </c>
      <c r="L97" s="81">
        <f t="shared" si="9"/>
        <v>82.688138742644782</v>
      </c>
    </row>
    <row r="98" spans="1:12" ht="18.75">
      <c r="A98" s="21" t="s">
        <v>10</v>
      </c>
      <c r="B98" s="39" t="s">
        <v>321</v>
      </c>
      <c r="C98" s="35">
        <v>300</v>
      </c>
      <c r="D98" s="29">
        <v>2456.6799999999998</v>
      </c>
      <c r="E98" s="29" t="e">
        <f>#REF!+#REF!+#REF!</f>
        <v>#REF!</v>
      </c>
      <c r="F98" s="29" t="e">
        <f>#REF!+#REF!+#REF!</f>
        <v>#REF!</v>
      </c>
      <c r="G98" s="29"/>
      <c r="H98" s="29"/>
      <c r="J98" s="78">
        <v>2341.91</v>
      </c>
      <c r="K98" s="78">
        <v>1878.66</v>
      </c>
      <c r="L98" s="81">
        <f t="shared" si="9"/>
        <v>80.219137370778554</v>
      </c>
    </row>
    <row r="99" spans="1:12" ht="28.5" customHeight="1">
      <c r="A99" s="18" t="s">
        <v>21</v>
      </c>
      <c r="B99" s="39" t="s">
        <v>125</v>
      </c>
      <c r="C99" s="35" t="s">
        <v>7</v>
      </c>
      <c r="D99" s="36">
        <f>D100</f>
        <v>0</v>
      </c>
      <c r="E99" s="15">
        <f>E100</f>
        <v>203</v>
      </c>
      <c r="F99" s="15">
        <f>F100</f>
        <v>203</v>
      </c>
      <c r="G99" s="3"/>
      <c r="J99" s="36">
        <f>J100</f>
        <v>269.60000000000002</v>
      </c>
      <c r="K99" s="36">
        <f>K100</f>
        <v>241.79</v>
      </c>
      <c r="L99" s="81">
        <f t="shared" si="9"/>
        <v>89.684718100890194</v>
      </c>
    </row>
    <row r="100" spans="1:12" ht="18" customHeight="1">
      <c r="A100" s="21" t="s">
        <v>10</v>
      </c>
      <c r="B100" s="39" t="s">
        <v>125</v>
      </c>
      <c r="C100" s="35">
        <v>300</v>
      </c>
      <c r="D100" s="36">
        <v>0</v>
      </c>
      <c r="E100" s="15">
        <v>203</v>
      </c>
      <c r="F100" s="15">
        <v>203</v>
      </c>
      <c r="G100" s="3"/>
      <c r="J100" s="78">
        <v>269.60000000000002</v>
      </c>
      <c r="K100" s="81">
        <v>241.79</v>
      </c>
      <c r="L100" s="81">
        <f t="shared" si="9"/>
        <v>89.684718100890194</v>
      </c>
    </row>
    <row r="101" spans="1:12" ht="18.75">
      <c r="A101" s="32" t="s">
        <v>348</v>
      </c>
      <c r="B101" s="39" t="s">
        <v>322</v>
      </c>
      <c r="C101" s="35" t="s">
        <v>7</v>
      </c>
      <c r="D101" s="36">
        <f>D102+D103</f>
        <v>55424.29</v>
      </c>
      <c r="E101" s="15">
        <f>E102</f>
        <v>781.55</v>
      </c>
      <c r="F101" s="15">
        <f>F102</f>
        <v>781.55</v>
      </c>
      <c r="G101" s="3"/>
      <c r="J101" s="36">
        <f>J102+J103</f>
        <v>53302.600000000006</v>
      </c>
      <c r="K101" s="36">
        <f>K102+K103</f>
        <v>42451.35</v>
      </c>
      <c r="L101" s="81">
        <f t="shared" si="9"/>
        <v>79.642175053374501</v>
      </c>
    </row>
    <row r="102" spans="1:12" ht="21" customHeight="1">
      <c r="A102" s="21" t="s">
        <v>9</v>
      </c>
      <c r="B102" s="39" t="s">
        <v>322</v>
      </c>
      <c r="C102" s="35">
        <v>200</v>
      </c>
      <c r="D102" s="36">
        <v>793.37</v>
      </c>
      <c r="E102" s="15">
        <v>781.55</v>
      </c>
      <c r="F102" s="15">
        <v>781.55</v>
      </c>
      <c r="G102" s="3"/>
      <c r="J102" s="78">
        <v>783.37</v>
      </c>
      <c r="K102" s="81">
        <v>588.89</v>
      </c>
      <c r="L102" s="81">
        <f t="shared" si="9"/>
        <v>75.173928028900775</v>
      </c>
    </row>
    <row r="103" spans="1:12" ht="19.5" customHeight="1">
      <c r="A103" s="21" t="s">
        <v>10</v>
      </c>
      <c r="B103" s="39" t="s">
        <v>322</v>
      </c>
      <c r="C103" s="35">
        <v>300</v>
      </c>
      <c r="D103" s="36">
        <v>54630.92</v>
      </c>
      <c r="E103" s="28">
        <f>E104+E105</f>
        <v>3290.32</v>
      </c>
      <c r="F103" s="28">
        <f>F104+F105</f>
        <v>5091.05</v>
      </c>
      <c r="G103" s="3"/>
      <c r="J103" s="78">
        <v>52519.23</v>
      </c>
      <c r="K103" s="78">
        <v>41862.46</v>
      </c>
      <c r="L103" s="81">
        <f t="shared" si="9"/>
        <v>79.70882284450856</v>
      </c>
    </row>
    <row r="104" spans="1:12" ht="39.75" customHeight="1">
      <c r="A104" s="21" t="s">
        <v>349</v>
      </c>
      <c r="B104" s="39" t="s">
        <v>323</v>
      </c>
      <c r="C104" s="35" t="s">
        <v>7</v>
      </c>
      <c r="D104" s="37">
        <f>D105+D106</f>
        <v>77.050000000000011</v>
      </c>
      <c r="E104" s="15">
        <v>2700.8</v>
      </c>
      <c r="F104" s="15">
        <v>2700.8</v>
      </c>
      <c r="G104" s="3"/>
      <c r="J104" s="37">
        <f>J105+J106</f>
        <v>72.83</v>
      </c>
      <c r="K104" s="37">
        <f>K105+K106</f>
        <v>54.269999999999996</v>
      </c>
      <c r="L104" s="81">
        <f t="shared" si="9"/>
        <v>74.515996155430457</v>
      </c>
    </row>
    <row r="105" spans="1:12" ht="26.25" customHeight="1">
      <c r="A105" s="21" t="s">
        <v>9</v>
      </c>
      <c r="B105" s="39" t="s">
        <v>323</v>
      </c>
      <c r="C105" s="35">
        <v>200</v>
      </c>
      <c r="D105" s="30">
        <v>0.43</v>
      </c>
      <c r="E105" s="15">
        <v>589.52</v>
      </c>
      <c r="F105" s="15">
        <v>2390.25</v>
      </c>
      <c r="G105" s="3"/>
      <c r="J105" s="78">
        <v>0.39</v>
      </c>
      <c r="K105" s="81">
        <v>0.28999999999999998</v>
      </c>
      <c r="L105" s="81">
        <f t="shared" si="9"/>
        <v>74.358974358974351</v>
      </c>
    </row>
    <row r="106" spans="1:12" ht="18.75">
      <c r="A106" s="21" t="s">
        <v>10</v>
      </c>
      <c r="B106" s="39" t="s">
        <v>323</v>
      </c>
      <c r="C106" s="35">
        <v>300</v>
      </c>
      <c r="D106" s="36">
        <v>76.62</v>
      </c>
      <c r="E106" s="15">
        <f>E107</f>
        <v>755.7</v>
      </c>
      <c r="F106" s="15">
        <f>F107</f>
        <v>906</v>
      </c>
      <c r="G106" s="3"/>
      <c r="J106" s="78">
        <v>72.44</v>
      </c>
      <c r="K106" s="78">
        <v>53.98</v>
      </c>
      <c r="L106" s="81">
        <f t="shared" si="9"/>
        <v>74.516841524019867</v>
      </c>
    </row>
    <row r="107" spans="1:12" ht="28.5" customHeight="1">
      <c r="A107" s="21" t="s">
        <v>350</v>
      </c>
      <c r="B107" s="39" t="s">
        <v>324</v>
      </c>
      <c r="C107" s="35" t="s">
        <v>7</v>
      </c>
      <c r="D107" s="36">
        <f>D108+D109</f>
        <v>171.19</v>
      </c>
      <c r="E107" s="15">
        <v>755.7</v>
      </c>
      <c r="F107" s="15">
        <v>906</v>
      </c>
      <c r="G107" s="3"/>
      <c r="J107" s="36">
        <f>J108+J109</f>
        <v>181.32999999999998</v>
      </c>
      <c r="K107" s="36">
        <f>K108+K109</f>
        <v>134.97999999999999</v>
      </c>
      <c r="L107" s="81">
        <f t="shared" si="9"/>
        <v>74.438868361550774</v>
      </c>
    </row>
    <row r="108" spans="1:12" ht="18.75">
      <c r="A108" s="21" t="s">
        <v>9</v>
      </c>
      <c r="B108" s="39" t="s">
        <v>324</v>
      </c>
      <c r="C108" s="35">
        <v>200</v>
      </c>
      <c r="D108" s="36">
        <v>2.5099999999999998</v>
      </c>
      <c r="E108" s="28" t="e">
        <f>E109+#REF!</f>
        <v>#REF!</v>
      </c>
      <c r="F108" s="28" t="e">
        <f>F109+#REF!</f>
        <v>#REF!</v>
      </c>
      <c r="G108" s="3"/>
      <c r="J108" s="78">
        <v>2.5099999999999998</v>
      </c>
      <c r="K108" s="78">
        <v>1.85</v>
      </c>
      <c r="L108" s="81">
        <f t="shared" si="9"/>
        <v>73.705179282868542</v>
      </c>
    </row>
    <row r="109" spans="1:12" ht="19.149999999999999" customHeight="1">
      <c r="A109" s="21" t="s">
        <v>10</v>
      </c>
      <c r="B109" s="39" t="s">
        <v>324</v>
      </c>
      <c r="C109" s="35">
        <v>300</v>
      </c>
      <c r="D109" s="36">
        <v>168.68</v>
      </c>
      <c r="E109" s="28" t="e">
        <f>#REF!+#REF!+#REF!</f>
        <v>#REF!</v>
      </c>
      <c r="F109" s="28" t="e">
        <f>#REF!+#REF!+#REF!</f>
        <v>#REF!</v>
      </c>
      <c r="G109" s="3"/>
      <c r="J109" s="78">
        <v>178.82</v>
      </c>
      <c r="K109" s="81">
        <v>133.13</v>
      </c>
      <c r="L109" s="81">
        <f t="shared" si="9"/>
        <v>74.449166759870252</v>
      </c>
    </row>
    <row r="110" spans="1:12" ht="39.75" customHeight="1">
      <c r="A110" s="41" t="s">
        <v>351</v>
      </c>
      <c r="B110" s="39" t="s">
        <v>325</v>
      </c>
      <c r="C110" s="35" t="s">
        <v>7</v>
      </c>
      <c r="D110" s="36">
        <f>D111+D112</f>
        <v>370.64</v>
      </c>
      <c r="E110" s="28"/>
      <c r="F110" s="28"/>
      <c r="G110" s="3"/>
      <c r="J110" s="36">
        <f t="shared" ref="J110:K110" si="13">J111+J112</f>
        <v>0</v>
      </c>
      <c r="K110" s="36">
        <f t="shared" si="13"/>
        <v>0</v>
      </c>
      <c r="L110" s="81">
        <v>0</v>
      </c>
    </row>
    <row r="111" spans="1:12" ht="19.5" customHeight="1">
      <c r="A111" s="21" t="s">
        <v>9</v>
      </c>
      <c r="B111" s="39" t="s">
        <v>325</v>
      </c>
      <c r="C111" s="35">
        <v>200</v>
      </c>
      <c r="D111" s="36">
        <v>6.64</v>
      </c>
      <c r="E111" s="28"/>
      <c r="F111" s="28"/>
      <c r="G111" s="3"/>
      <c r="J111" s="78">
        <v>0</v>
      </c>
      <c r="K111" s="81">
        <v>0</v>
      </c>
      <c r="L111" s="81">
        <v>0</v>
      </c>
    </row>
    <row r="112" spans="1:12" ht="20.25" customHeight="1">
      <c r="A112" s="21" t="s">
        <v>10</v>
      </c>
      <c r="B112" s="39" t="s">
        <v>325</v>
      </c>
      <c r="C112" s="35">
        <v>300</v>
      </c>
      <c r="D112" s="36">
        <v>364</v>
      </c>
      <c r="E112" s="28"/>
      <c r="F112" s="28"/>
      <c r="G112" s="3"/>
      <c r="J112" s="81">
        <v>0</v>
      </c>
      <c r="K112" s="81">
        <v>0</v>
      </c>
      <c r="L112" s="81">
        <v>0</v>
      </c>
    </row>
    <row r="113" spans="1:12" ht="44.25" customHeight="1">
      <c r="A113" s="41" t="s">
        <v>351</v>
      </c>
      <c r="B113" s="39" t="s">
        <v>326</v>
      </c>
      <c r="C113" s="35" t="s">
        <v>7</v>
      </c>
      <c r="D113" s="36">
        <f>D114+D115</f>
        <v>0</v>
      </c>
      <c r="E113" s="28"/>
      <c r="F113" s="28"/>
      <c r="G113" s="3"/>
      <c r="J113" s="36">
        <f t="shared" ref="J113:K113" si="14">J114+J115</f>
        <v>206.51</v>
      </c>
      <c r="K113" s="36">
        <f t="shared" si="14"/>
        <v>206.51</v>
      </c>
      <c r="L113" s="81">
        <f t="shared" si="9"/>
        <v>100</v>
      </c>
    </row>
    <row r="114" spans="1:12" ht="20.25" customHeight="1">
      <c r="A114" s="21" t="s">
        <v>9</v>
      </c>
      <c r="B114" s="39" t="s">
        <v>326</v>
      </c>
      <c r="C114" s="35">
        <v>200</v>
      </c>
      <c r="D114" s="36">
        <v>0</v>
      </c>
      <c r="E114" s="28"/>
      <c r="F114" s="28"/>
      <c r="G114" s="3"/>
      <c r="J114" s="81">
        <v>2.0699999999999998</v>
      </c>
      <c r="K114" s="81">
        <v>2.0699999999999998</v>
      </c>
      <c r="L114" s="81">
        <f t="shared" si="9"/>
        <v>100</v>
      </c>
    </row>
    <row r="115" spans="1:12" ht="20.25" customHeight="1">
      <c r="A115" s="21" t="s">
        <v>10</v>
      </c>
      <c r="B115" s="39" t="s">
        <v>326</v>
      </c>
      <c r="C115" s="35">
        <v>300</v>
      </c>
      <c r="D115" s="36">
        <v>0</v>
      </c>
      <c r="E115" s="28"/>
      <c r="F115" s="28"/>
      <c r="G115" s="3"/>
      <c r="J115" s="81">
        <v>204.44</v>
      </c>
      <c r="K115" s="81">
        <v>204.44</v>
      </c>
      <c r="L115" s="81">
        <f t="shared" si="9"/>
        <v>100</v>
      </c>
    </row>
    <row r="116" spans="1:12" ht="43.5" customHeight="1">
      <c r="A116" s="48" t="s">
        <v>126</v>
      </c>
      <c r="B116" s="49" t="s">
        <v>127</v>
      </c>
      <c r="C116" s="50"/>
      <c r="D116" s="51">
        <f>D117+D119+D121+D123+D126+D129+D132</f>
        <v>157606.31</v>
      </c>
      <c r="E116" s="28"/>
      <c r="F116" s="28"/>
      <c r="G116" s="3"/>
      <c r="J116" s="51">
        <f>J117+J119+J121+J123+J126+J129+J132</f>
        <v>162172.34999999998</v>
      </c>
      <c r="K116" s="51">
        <f>K117+K119+K121+K123+K126+K129+K132</f>
        <v>127406</v>
      </c>
      <c r="L116" s="83">
        <f t="shared" si="9"/>
        <v>78.562097669547256</v>
      </c>
    </row>
    <row r="117" spans="1:12" ht="48.75" customHeight="1">
      <c r="A117" s="21" t="s">
        <v>328</v>
      </c>
      <c r="B117" s="39" t="s">
        <v>128</v>
      </c>
      <c r="C117" s="35" t="s">
        <v>7</v>
      </c>
      <c r="D117" s="36">
        <f>D118</f>
        <v>56084.66</v>
      </c>
      <c r="E117" s="28"/>
      <c r="F117" s="28"/>
      <c r="G117" s="3"/>
      <c r="J117" s="36">
        <f>J118</f>
        <v>57000</v>
      </c>
      <c r="K117" s="36">
        <f>K118</f>
        <v>43196.36</v>
      </c>
      <c r="L117" s="81">
        <f t="shared" si="9"/>
        <v>75.783087719298251</v>
      </c>
    </row>
    <row r="118" spans="1:12" ht="19.5" customHeight="1">
      <c r="A118" s="21" t="s">
        <v>10</v>
      </c>
      <c r="B118" s="39" t="s">
        <v>128</v>
      </c>
      <c r="C118" s="35">
        <v>300</v>
      </c>
      <c r="D118" s="36">
        <v>56084.66</v>
      </c>
      <c r="E118" s="28"/>
      <c r="F118" s="28"/>
      <c r="G118" s="3"/>
      <c r="J118" s="81">
        <v>57000</v>
      </c>
      <c r="K118" s="81">
        <v>43196.36</v>
      </c>
      <c r="L118" s="81">
        <f t="shared" si="9"/>
        <v>75.783087719298251</v>
      </c>
    </row>
    <row r="119" spans="1:12" ht="79.5" customHeight="1">
      <c r="A119" s="21" t="s">
        <v>352</v>
      </c>
      <c r="B119" s="39" t="s">
        <v>129</v>
      </c>
      <c r="C119" s="35" t="s">
        <v>7</v>
      </c>
      <c r="D119" s="36">
        <f>D120</f>
        <v>165.1</v>
      </c>
      <c r="E119" s="28"/>
      <c r="F119" s="28"/>
      <c r="G119" s="3"/>
      <c r="J119" s="36">
        <f>J120</f>
        <v>252.86</v>
      </c>
      <c r="K119" s="36">
        <f>K120</f>
        <v>222.86</v>
      </c>
      <c r="L119" s="81">
        <f t="shared" si="9"/>
        <v>88.135727279917745</v>
      </c>
    </row>
    <row r="120" spans="1:12" ht="24" customHeight="1">
      <c r="A120" s="21" t="s">
        <v>10</v>
      </c>
      <c r="B120" s="39" t="s">
        <v>129</v>
      </c>
      <c r="C120" s="35">
        <v>300</v>
      </c>
      <c r="D120" s="36">
        <v>165.1</v>
      </c>
      <c r="E120" s="28"/>
      <c r="F120" s="28"/>
      <c r="G120" s="3"/>
      <c r="J120" s="81">
        <v>252.86</v>
      </c>
      <c r="K120" s="78">
        <v>222.86</v>
      </c>
      <c r="L120" s="81">
        <f t="shared" si="9"/>
        <v>88.135727279917745</v>
      </c>
    </row>
    <row r="121" spans="1:12" ht="111" customHeight="1">
      <c r="A121" s="18" t="s">
        <v>38</v>
      </c>
      <c r="B121" s="39" t="s">
        <v>130</v>
      </c>
      <c r="C121" s="35" t="s">
        <v>7</v>
      </c>
      <c r="D121" s="36">
        <f>D122</f>
        <v>51361.1</v>
      </c>
      <c r="E121" s="28"/>
      <c r="F121" s="28"/>
      <c r="G121" s="3"/>
      <c r="J121" s="36">
        <f>J122</f>
        <v>51361.1</v>
      </c>
      <c r="K121" s="36">
        <f>K122</f>
        <v>42477.21</v>
      </c>
      <c r="L121" s="81">
        <f t="shared" si="9"/>
        <v>82.703076842201583</v>
      </c>
    </row>
    <row r="122" spans="1:12" ht="21" customHeight="1">
      <c r="A122" s="21" t="s">
        <v>10</v>
      </c>
      <c r="B122" s="39" t="s">
        <v>130</v>
      </c>
      <c r="C122" s="35">
        <v>300</v>
      </c>
      <c r="D122" s="36">
        <v>51361.1</v>
      </c>
      <c r="E122" s="28"/>
      <c r="F122" s="28"/>
      <c r="G122" s="3"/>
      <c r="J122" s="81">
        <v>51361.1</v>
      </c>
      <c r="K122" s="78">
        <v>42477.21</v>
      </c>
      <c r="L122" s="81">
        <f t="shared" si="9"/>
        <v>82.703076842201583</v>
      </c>
    </row>
    <row r="123" spans="1:12" ht="21.75" customHeight="1">
      <c r="A123" s="21" t="s">
        <v>353</v>
      </c>
      <c r="B123" s="39" t="s">
        <v>132</v>
      </c>
      <c r="C123" s="35" t="s">
        <v>7</v>
      </c>
      <c r="D123" s="36">
        <f>D124+D125</f>
        <v>21.35</v>
      </c>
      <c r="E123" s="28"/>
      <c r="F123" s="28"/>
      <c r="G123" s="3"/>
      <c r="J123" s="36">
        <f>J124+J125</f>
        <v>28.34</v>
      </c>
      <c r="K123" s="36">
        <f>K124+K125</f>
        <v>28.34</v>
      </c>
      <c r="L123" s="81">
        <f t="shared" si="9"/>
        <v>100</v>
      </c>
    </row>
    <row r="124" spans="1:12" ht="22.5" customHeight="1">
      <c r="A124" s="21" t="s">
        <v>9</v>
      </c>
      <c r="B124" s="39" t="s">
        <v>132</v>
      </c>
      <c r="C124" s="35">
        <v>200</v>
      </c>
      <c r="D124" s="36">
        <v>0.28000000000000003</v>
      </c>
      <c r="E124" s="28"/>
      <c r="F124" s="28"/>
      <c r="G124" s="3"/>
      <c r="J124" s="78">
        <v>0.38</v>
      </c>
      <c r="K124" s="81">
        <v>0.38</v>
      </c>
      <c r="L124" s="81">
        <f t="shared" si="9"/>
        <v>100</v>
      </c>
    </row>
    <row r="125" spans="1:12" ht="19.5" customHeight="1">
      <c r="A125" s="21" t="s">
        <v>10</v>
      </c>
      <c r="B125" s="39" t="s">
        <v>132</v>
      </c>
      <c r="C125" s="35">
        <v>300</v>
      </c>
      <c r="D125" s="36">
        <v>21.07</v>
      </c>
      <c r="E125" s="28"/>
      <c r="F125" s="28"/>
      <c r="G125" s="3"/>
      <c r="J125" s="78">
        <v>27.96</v>
      </c>
      <c r="K125" s="81">
        <v>27.96</v>
      </c>
      <c r="L125" s="81">
        <f t="shared" si="9"/>
        <v>100</v>
      </c>
    </row>
    <row r="126" spans="1:12" ht="27" customHeight="1">
      <c r="A126" s="17" t="s">
        <v>354</v>
      </c>
      <c r="B126" s="39" t="s">
        <v>131</v>
      </c>
      <c r="C126" s="35" t="s">
        <v>7</v>
      </c>
      <c r="D126" s="36">
        <f>D127+D128</f>
        <v>35903.339999999997</v>
      </c>
      <c r="E126" s="28"/>
      <c r="F126" s="28"/>
      <c r="G126" s="3"/>
      <c r="J126" s="36">
        <f>J127+J128</f>
        <v>36621.4</v>
      </c>
      <c r="K126" s="36">
        <f>K127+K128</f>
        <v>27699.49</v>
      </c>
      <c r="L126" s="81">
        <f t="shared" si="9"/>
        <v>75.637441495955912</v>
      </c>
    </row>
    <row r="127" spans="1:12" ht="21" customHeight="1">
      <c r="A127" s="21" t="s">
        <v>9</v>
      </c>
      <c r="B127" s="39" t="s">
        <v>131</v>
      </c>
      <c r="C127" s="35">
        <v>200</v>
      </c>
      <c r="D127" s="36">
        <v>1.34</v>
      </c>
      <c r="E127" s="28"/>
      <c r="F127" s="28"/>
      <c r="G127" s="3"/>
      <c r="J127" s="78">
        <v>2.12</v>
      </c>
      <c r="K127" s="78">
        <v>1.9</v>
      </c>
      <c r="L127" s="81">
        <f t="shared" si="9"/>
        <v>89.622641509433947</v>
      </c>
    </row>
    <row r="128" spans="1:12" ht="26.25" customHeight="1">
      <c r="A128" s="21" t="s">
        <v>10</v>
      </c>
      <c r="B128" s="39" t="s">
        <v>131</v>
      </c>
      <c r="C128" s="35">
        <v>300</v>
      </c>
      <c r="D128" s="36">
        <v>35902</v>
      </c>
      <c r="E128" s="28"/>
      <c r="F128" s="28"/>
      <c r="G128" s="3"/>
      <c r="J128" s="81">
        <v>36619.279999999999</v>
      </c>
      <c r="K128" s="78">
        <v>27697.59</v>
      </c>
      <c r="L128" s="81">
        <f t="shared" si="9"/>
        <v>75.636631850762768</v>
      </c>
    </row>
    <row r="129" spans="1:13" ht="45" customHeight="1">
      <c r="A129" s="18" t="s">
        <v>355</v>
      </c>
      <c r="B129" s="39" t="s">
        <v>327</v>
      </c>
      <c r="C129" s="35" t="s">
        <v>7</v>
      </c>
      <c r="D129" s="36">
        <f>D130+D131</f>
        <v>12888.76</v>
      </c>
      <c r="E129" s="28"/>
      <c r="F129" s="28"/>
      <c r="G129" s="3"/>
      <c r="J129" s="36">
        <f>J130+J131</f>
        <v>15401.300000000001</v>
      </c>
      <c r="K129" s="36">
        <f>K130+K131</f>
        <v>12274.39</v>
      </c>
      <c r="L129" s="81">
        <f t="shared" si="9"/>
        <v>79.697103491263704</v>
      </c>
    </row>
    <row r="130" spans="1:13" ht="22.5" customHeight="1">
      <c r="A130" s="21" t="s">
        <v>9</v>
      </c>
      <c r="B130" s="39" t="s">
        <v>327</v>
      </c>
      <c r="C130" s="35">
        <v>200</v>
      </c>
      <c r="D130" s="36">
        <v>166.1</v>
      </c>
      <c r="E130" s="28"/>
      <c r="F130" s="28"/>
      <c r="G130" s="3"/>
      <c r="J130" s="81">
        <v>196.1</v>
      </c>
      <c r="K130" s="78">
        <v>152.80000000000001</v>
      </c>
      <c r="L130" s="81">
        <f t="shared" si="9"/>
        <v>77.9194288628251</v>
      </c>
    </row>
    <row r="131" spans="1:13" ht="21" customHeight="1">
      <c r="A131" s="21" t="s">
        <v>10</v>
      </c>
      <c r="B131" s="39" t="s">
        <v>327</v>
      </c>
      <c r="C131" s="35">
        <v>300</v>
      </c>
      <c r="D131" s="36">
        <v>12722.66</v>
      </c>
      <c r="E131" s="28"/>
      <c r="F131" s="28"/>
      <c r="G131" s="3"/>
      <c r="J131" s="78">
        <v>15205.2</v>
      </c>
      <c r="K131" s="78">
        <v>12121.59</v>
      </c>
      <c r="L131" s="81">
        <f t="shared" si="9"/>
        <v>79.720029989740354</v>
      </c>
    </row>
    <row r="132" spans="1:13" ht="81" customHeight="1">
      <c r="A132" s="21" t="s">
        <v>356</v>
      </c>
      <c r="B132" s="39" t="s">
        <v>278</v>
      </c>
      <c r="C132" s="35" t="s">
        <v>7</v>
      </c>
      <c r="D132" s="36">
        <f>D133+D134</f>
        <v>1182</v>
      </c>
      <c r="E132" s="28"/>
      <c r="F132" s="28"/>
      <c r="G132" s="3"/>
      <c r="J132" s="36">
        <f>J133+J134</f>
        <v>1507.3500000000001</v>
      </c>
      <c r="K132" s="36">
        <f>K133+K134</f>
        <v>1507.3500000000001</v>
      </c>
      <c r="L132" s="81">
        <f t="shared" si="9"/>
        <v>100</v>
      </c>
    </row>
    <row r="133" spans="1:13" ht="21" customHeight="1">
      <c r="A133" s="21" t="s">
        <v>9</v>
      </c>
      <c r="B133" s="39" t="s">
        <v>278</v>
      </c>
      <c r="C133" s="35">
        <v>200</v>
      </c>
      <c r="D133" s="36">
        <v>12</v>
      </c>
      <c r="E133" s="28"/>
      <c r="F133" s="28"/>
      <c r="G133" s="3"/>
      <c r="J133" s="81">
        <v>14.95</v>
      </c>
      <c r="K133" s="81">
        <v>14.95</v>
      </c>
      <c r="L133" s="81">
        <f t="shared" ref="L133:L214" si="15">K133/J133*100</f>
        <v>100</v>
      </c>
    </row>
    <row r="134" spans="1:13" ht="26.25" customHeight="1">
      <c r="A134" s="21" t="s">
        <v>10</v>
      </c>
      <c r="B134" s="39" t="s">
        <v>278</v>
      </c>
      <c r="C134" s="35">
        <v>300</v>
      </c>
      <c r="D134" s="36">
        <v>1170</v>
      </c>
      <c r="E134" s="28"/>
      <c r="F134" s="28"/>
      <c r="G134" s="3"/>
      <c r="J134" s="81">
        <v>1492.4</v>
      </c>
      <c r="K134" s="81">
        <v>1492.4</v>
      </c>
      <c r="L134" s="81">
        <f t="shared" si="15"/>
        <v>100</v>
      </c>
    </row>
    <row r="135" spans="1:13" ht="50.25" customHeight="1">
      <c r="A135" s="48" t="s">
        <v>133</v>
      </c>
      <c r="B135" s="49" t="s">
        <v>134</v>
      </c>
      <c r="C135" s="50" t="s">
        <v>7</v>
      </c>
      <c r="D135" s="51">
        <f>D136+D138</f>
        <v>55443.490000000005</v>
      </c>
      <c r="E135" s="28"/>
      <c r="F135" s="28"/>
      <c r="G135" s="3"/>
      <c r="J135" s="51">
        <f>J136+J138</f>
        <v>43600</v>
      </c>
      <c r="K135" s="51">
        <f>K136+K138</f>
        <v>31834.9</v>
      </c>
      <c r="L135" s="83">
        <f t="shared" si="15"/>
        <v>73.015825688073406</v>
      </c>
    </row>
    <row r="136" spans="1:13" ht="45" customHeight="1">
      <c r="A136" s="21" t="s">
        <v>22</v>
      </c>
      <c r="B136" s="39" t="s">
        <v>135</v>
      </c>
      <c r="C136" s="35" t="s">
        <v>7</v>
      </c>
      <c r="D136" s="36">
        <f>D137</f>
        <v>1130.79</v>
      </c>
      <c r="E136" s="28"/>
      <c r="F136" s="28"/>
      <c r="G136" s="3"/>
      <c r="J136" s="36">
        <f>J137</f>
        <v>1600</v>
      </c>
      <c r="K136" s="36">
        <f>K137</f>
        <v>1228.4000000000001</v>
      </c>
      <c r="L136" s="81">
        <f t="shared" si="15"/>
        <v>76.775000000000006</v>
      </c>
    </row>
    <row r="137" spans="1:13" ht="21" customHeight="1">
      <c r="A137" s="21" t="s">
        <v>10</v>
      </c>
      <c r="B137" s="39" t="s">
        <v>135</v>
      </c>
      <c r="C137" s="35">
        <v>300</v>
      </c>
      <c r="D137" s="36">
        <v>1130.79</v>
      </c>
      <c r="E137" s="28"/>
      <c r="F137" s="28"/>
      <c r="G137" s="3"/>
      <c r="J137" s="81">
        <v>1600</v>
      </c>
      <c r="K137" s="81">
        <v>1228.4000000000001</v>
      </c>
      <c r="L137" s="81">
        <f t="shared" si="15"/>
        <v>76.775000000000006</v>
      </c>
    </row>
    <row r="138" spans="1:13" ht="42" customHeight="1">
      <c r="A138" s="21" t="s">
        <v>20</v>
      </c>
      <c r="B138" s="39" t="s">
        <v>329</v>
      </c>
      <c r="C138" s="35" t="s">
        <v>7</v>
      </c>
      <c r="D138" s="36">
        <f>D139+D140</f>
        <v>54312.700000000004</v>
      </c>
      <c r="E138" s="28"/>
      <c r="F138" s="28"/>
      <c r="G138" s="3"/>
      <c r="J138" s="36">
        <f>J139+J140</f>
        <v>42000</v>
      </c>
      <c r="K138" s="36">
        <f>K139+K140</f>
        <v>30606.5</v>
      </c>
      <c r="L138" s="81">
        <f t="shared" si="15"/>
        <v>72.872619047619054</v>
      </c>
    </row>
    <row r="139" spans="1:13" ht="21" customHeight="1">
      <c r="A139" s="21" t="s">
        <v>9</v>
      </c>
      <c r="B139" s="39" t="s">
        <v>329</v>
      </c>
      <c r="C139" s="35">
        <v>200</v>
      </c>
      <c r="D139" s="36">
        <v>815.98</v>
      </c>
      <c r="E139" s="28"/>
      <c r="F139" s="28"/>
      <c r="G139" s="3"/>
      <c r="J139" s="81">
        <v>621</v>
      </c>
      <c r="K139" s="81">
        <v>408.81</v>
      </c>
      <c r="L139" s="81">
        <f t="shared" si="15"/>
        <v>65.830917874396135</v>
      </c>
    </row>
    <row r="140" spans="1:13" ht="21" customHeight="1">
      <c r="A140" s="21" t="s">
        <v>10</v>
      </c>
      <c r="B140" s="39" t="s">
        <v>329</v>
      </c>
      <c r="C140" s="35">
        <v>300</v>
      </c>
      <c r="D140" s="36">
        <v>53496.72</v>
      </c>
      <c r="E140" s="28"/>
      <c r="F140" s="28"/>
      <c r="G140" s="3"/>
      <c r="J140" s="81">
        <v>41379</v>
      </c>
      <c r="K140" s="78">
        <v>30197.69</v>
      </c>
      <c r="L140" s="81">
        <f t="shared" si="15"/>
        <v>72.978298170569616</v>
      </c>
    </row>
    <row r="141" spans="1:13" ht="37.5" customHeight="1">
      <c r="A141" s="48" t="s">
        <v>271</v>
      </c>
      <c r="B141" s="49" t="s">
        <v>136</v>
      </c>
      <c r="C141" s="50" t="s">
        <v>7</v>
      </c>
      <c r="D141" s="51">
        <f>D144+D142</f>
        <v>17090.400000000001</v>
      </c>
      <c r="E141" s="28"/>
      <c r="F141" s="28"/>
      <c r="G141" s="3"/>
      <c r="J141" s="51">
        <f t="shared" ref="J141:K141" si="16">J144+J142</f>
        <v>17211.88</v>
      </c>
      <c r="K141" s="51">
        <f t="shared" si="16"/>
        <v>12602.26</v>
      </c>
      <c r="L141" s="83">
        <f t="shared" si="15"/>
        <v>73.21838172239174</v>
      </c>
    </row>
    <row r="142" spans="1:13" ht="60" customHeight="1">
      <c r="A142" s="91" t="s">
        <v>410</v>
      </c>
      <c r="B142" s="39" t="s">
        <v>411</v>
      </c>
      <c r="C142" s="35" t="s">
        <v>7</v>
      </c>
      <c r="D142" s="51">
        <f>D143</f>
        <v>0</v>
      </c>
      <c r="E142" s="28"/>
      <c r="F142" s="28"/>
      <c r="G142" s="3"/>
      <c r="J142" s="51">
        <f t="shared" ref="J142:K142" si="17">J143</f>
        <v>121.48</v>
      </c>
      <c r="K142" s="51">
        <f t="shared" si="17"/>
        <v>0</v>
      </c>
      <c r="L142" s="83">
        <v>0</v>
      </c>
    </row>
    <row r="143" spans="1:13" ht="37.5" customHeight="1">
      <c r="A143" s="91" t="s">
        <v>9</v>
      </c>
      <c r="B143" s="39" t="s">
        <v>411</v>
      </c>
      <c r="C143" s="35">
        <v>200</v>
      </c>
      <c r="D143" s="51">
        <v>0</v>
      </c>
      <c r="E143" s="28"/>
      <c r="F143" s="28"/>
      <c r="G143" s="3"/>
      <c r="J143" s="36">
        <v>121.48</v>
      </c>
      <c r="K143" s="36">
        <v>0</v>
      </c>
      <c r="L143" s="81">
        <v>0</v>
      </c>
      <c r="M143" s="88"/>
    </row>
    <row r="144" spans="1:13" ht="47.25" customHeight="1">
      <c r="A144" s="21" t="s">
        <v>357</v>
      </c>
      <c r="B144" s="39" t="s">
        <v>137</v>
      </c>
      <c r="C144" s="35" t="s">
        <v>7</v>
      </c>
      <c r="D144" s="36">
        <f>D145+D146+D147</f>
        <v>17090.400000000001</v>
      </c>
      <c r="E144" s="28"/>
      <c r="F144" s="28"/>
      <c r="G144" s="3"/>
      <c r="J144" s="36">
        <f>J145+J146+J147</f>
        <v>17090.400000000001</v>
      </c>
      <c r="K144" s="36">
        <f>K145+K146+K147</f>
        <v>12602.26</v>
      </c>
      <c r="L144" s="81">
        <f t="shared" si="15"/>
        <v>73.738824135187002</v>
      </c>
    </row>
    <row r="145" spans="1:12" ht="66" customHeight="1">
      <c r="A145" s="22" t="s">
        <v>19</v>
      </c>
      <c r="B145" s="39" t="s">
        <v>137</v>
      </c>
      <c r="C145" s="35">
        <v>100</v>
      </c>
      <c r="D145" s="36">
        <v>15808.4</v>
      </c>
      <c r="E145" s="28"/>
      <c r="F145" s="28"/>
      <c r="G145" s="3"/>
      <c r="J145" s="81">
        <v>15808.4</v>
      </c>
      <c r="K145" s="78">
        <v>11711.76</v>
      </c>
      <c r="L145" s="81">
        <f t="shared" si="15"/>
        <v>74.085675969737608</v>
      </c>
    </row>
    <row r="146" spans="1:12" ht="23.25" customHeight="1">
      <c r="A146" s="21" t="s">
        <v>9</v>
      </c>
      <c r="B146" s="39" t="s">
        <v>137</v>
      </c>
      <c r="C146" s="35">
        <v>200</v>
      </c>
      <c r="D146" s="36">
        <v>1270</v>
      </c>
      <c r="E146" s="28"/>
      <c r="F146" s="28"/>
      <c r="G146" s="3"/>
      <c r="J146" s="81">
        <v>1270</v>
      </c>
      <c r="K146" s="78">
        <v>887.05</v>
      </c>
      <c r="L146" s="81">
        <f t="shared" si="15"/>
        <v>69.846456692913378</v>
      </c>
    </row>
    <row r="147" spans="1:12" ht="21.75" customHeight="1">
      <c r="A147" s="21" t="s">
        <v>11</v>
      </c>
      <c r="B147" s="39" t="s">
        <v>137</v>
      </c>
      <c r="C147" s="35">
        <v>800</v>
      </c>
      <c r="D147" s="36">
        <v>12</v>
      </c>
      <c r="E147" s="28"/>
      <c r="F147" s="28"/>
      <c r="G147" s="3"/>
      <c r="J147" s="81">
        <v>12</v>
      </c>
      <c r="K147" s="81">
        <v>3.45</v>
      </c>
      <c r="L147" s="81">
        <f t="shared" si="15"/>
        <v>28.750000000000004</v>
      </c>
    </row>
    <row r="148" spans="1:12" ht="21.75" customHeight="1">
      <c r="A148" s="21" t="s">
        <v>330</v>
      </c>
      <c r="B148" s="39" t="s">
        <v>332</v>
      </c>
      <c r="C148" s="50" t="s">
        <v>7</v>
      </c>
      <c r="D148" s="36">
        <f>D149</f>
        <v>0</v>
      </c>
      <c r="E148" s="28"/>
      <c r="F148" s="28"/>
      <c r="G148" s="3"/>
      <c r="J148" s="36">
        <f>J149+J151</f>
        <v>300</v>
      </c>
      <c r="K148" s="36">
        <f>K149+K151</f>
        <v>300</v>
      </c>
      <c r="L148" s="81">
        <f t="shared" si="15"/>
        <v>100</v>
      </c>
    </row>
    <row r="149" spans="1:12" ht="42" customHeight="1">
      <c r="A149" s="21" t="s">
        <v>331</v>
      </c>
      <c r="B149" s="39" t="s">
        <v>333</v>
      </c>
      <c r="C149" s="50" t="s">
        <v>7</v>
      </c>
      <c r="D149" s="36">
        <f>D150</f>
        <v>0</v>
      </c>
      <c r="E149" s="28"/>
      <c r="F149" s="28"/>
      <c r="G149" s="3"/>
      <c r="J149" s="36">
        <f t="shared" ref="J149:K149" si="18">J150</f>
        <v>150</v>
      </c>
      <c r="K149" s="36">
        <f t="shared" si="18"/>
        <v>150</v>
      </c>
      <c r="L149" s="81">
        <f t="shared" si="15"/>
        <v>100</v>
      </c>
    </row>
    <row r="150" spans="1:12" ht="45.75" customHeight="1">
      <c r="A150" s="42" t="s">
        <v>35</v>
      </c>
      <c r="B150" s="39" t="s">
        <v>333</v>
      </c>
      <c r="C150" s="35">
        <v>600</v>
      </c>
      <c r="D150" s="36">
        <v>0</v>
      </c>
      <c r="E150" s="28"/>
      <c r="F150" s="28"/>
      <c r="G150" s="3"/>
      <c r="J150" s="81">
        <v>150</v>
      </c>
      <c r="K150" s="81">
        <v>150</v>
      </c>
      <c r="L150" s="81">
        <f t="shared" si="15"/>
        <v>100</v>
      </c>
    </row>
    <row r="151" spans="1:12" ht="59.25" customHeight="1">
      <c r="A151" s="21" t="s">
        <v>366</v>
      </c>
      <c r="B151" s="39" t="s">
        <v>367</v>
      </c>
      <c r="C151" s="50" t="s">
        <v>7</v>
      </c>
      <c r="D151" s="36">
        <f>D152</f>
        <v>0</v>
      </c>
      <c r="E151" s="28"/>
      <c r="F151" s="28"/>
      <c r="G151" s="3"/>
      <c r="J151" s="81">
        <f>J152</f>
        <v>150</v>
      </c>
      <c r="K151" s="81">
        <f>K152</f>
        <v>150</v>
      </c>
      <c r="L151" s="81">
        <v>100</v>
      </c>
    </row>
    <row r="152" spans="1:12" ht="45.75" customHeight="1">
      <c r="A152" s="42" t="s">
        <v>35</v>
      </c>
      <c r="B152" s="39" t="s">
        <v>367</v>
      </c>
      <c r="C152" s="35">
        <v>600</v>
      </c>
      <c r="D152" s="36">
        <v>0</v>
      </c>
      <c r="E152" s="28"/>
      <c r="F152" s="28"/>
      <c r="G152" s="3"/>
      <c r="J152" s="81">
        <v>150</v>
      </c>
      <c r="K152" s="81">
        <v>150</v>
      </c>
      <c r="L152" s="81">
        <v>100</v>
      </c>
    </row>
    <row r="153" spans="1:12" ht="106.5" customHeight="1">
      <c r="A153" s="54" t="s">
        <v>138</v>
      </c>
      <c r="B153" s="49" t="s">
        <v>139</v>
      </c>
      <c r="C153" s="50" t="s">
        <v>7</v>
      </c>
      <c r="D153" s="55">
        <f>D154+D157+D160</f>
        <v>208</v>
      </c>
      <c r="E153" s="28"/>
      <c r="F153" s="28"/>
      <c r="G153" s="3"/>
      <c r="J153" s="55">
        <f>J154+J157+J160</f>
        <v>208</v>
      </c>
      <c r="K153" s="55">
        <f>K154+K157+K160</f>
        <v>7</v>
      </c>
      <c r="L153" s="83">
        <f t="shared" si="15"/>
        <v>3.3653846153846154</v>
      </c>
    </row>
    <row r="154" spans="1:12" ht="42.75" customHeight="1">
      <c r="A154" s="54" t="s">
        <v>140</v>
      </c>
      <c r="B154" s="49" t="s">
        <v>141</v>
      </c>
      <c r="C154" s="35" t="s">
        <v>7</v>
      </c>
      <c r="D154" s="56">
        <f>D155</f>
        <v>140</v>
      </c>
      <c r="E154" s="46" t="s">
        <v>7</v>
      </c>
      <c r="F154" s="28"/>
      <c r="G154" s="3"/>
      <c r="J154" s="56">
        <f>J155</f>
        <v>140</v>
      </c>
      <c r="K154" s="56">
        <f>K155</f>
        <v>0</v>
      </c>
      <c r="L154" s="83">
        <f t="shared" si="15"/>
        <v>0</v>
      </c>
    </row>
    <row r="155" spans="1:12" ht="21" customHeight="1">
      <c r="A155" s="45" t="s">
        <v>142</v>
      </c>
      <c r="B155" s="39" t="s">
        <v>143</v>
      </c>
      <c r="C155" s="35" t="s">
        <v>7</v>
      </c>
      <c r="D155" s="71">
        <f>D156</f>
        <v>140</v>
      </c>
      <c r="E155" s="46" t="s">
        <v>7</v>
      </c>
      <c r="F155" s="28"/>
      <c r="G155" s="3"/>
      <c r="J155" s="71">
        <f>J156</f>
        <v>140</v>
      </c>
      <c r="K155" s="71">
        <f>K156</f>
        <v>0</v>
      </c>
      <c r="L155" s="81">
        <f t="shared" si="15"/>
        <v>0</v>
      </c>
    </row>
    <row r="156" spans="1:12" ht="24" customHeight="1">
      <c r="A156" s="42" t="s">
        <v>9</v>
      </c>
      <c r="B156" s="39" t="s">
        <v>143</v>
      </c>
      <c r="C156" s="46">
        <v>200</v>
      </c>
      <c r="D156" s="71">
        <v>140</v>
      </c>
      <c r="E156" s="47">
        <v>200</v>
      </c>
      <c r="F156" s="28"/>
      <c r="G156" s="3"/>
      <c r="J156" s="81">
        <v>140</v>
      </c>
      <c r="K156" s="81">
        <v>0</v>
      </c>
      <c r="L156" s="81">
        <f t="shared" si="15"/>
        <v>0</v>
      </c>
    </row>
    <row r="157" spans="1:12" ht="82.5" customHeight="1">
      <c r="A157" s="54" t="s">
        <v>144</v>
      </c>
      <c r="B157" s="49" t="s">
        <v>145</v>
      </c>
      <c r="C157" s="35" t="s">
        <v>7</v>
      </c>
      <c r="D157" s="56">
        <f>D158</f>
        <v>65</v>
      </c>
      <c r="E157" s="47"/>
      <c r="F157" s="28"/>
      <c r="G157" s="3"/>
      <c r="J157" s="56">
        <f>J158</f>
        <v>65</v>
      </c>
      <c r="K157" s="56">
        <f>K158</f>
        <v>7</v>
      </c>
      <c r="L157" s="83">
        <f t="shared" si="15"/>
        <v>10.76923076923077</v>
      </c>
    </row>
    <row r="158" spans="1:12" ht="39" customHeight="1">
      <c r="A158" s="42" t="s">
        <v>279</v>
      </c>
      <c r="B158" s="39" t="s">
        <v>146</v>
      </c>
      <c r="C158" s="35" t="s">
        <v>7</v>
      </c>
      <c r="D158" s="71">
        <f>D159</f>
        <v>65</v>
      </c>
      <c r="E158" s="47"/>
      <c r="F158" s="28"/>
      <c r="G158" s="3"/>
      <c r="J158" s="71">
        <f>J159</f>
        <v>65</v>
      </c>
      <c r="K158" s="71">
        <f>K159</f>
        <v>7</v>
      </c>
      <c r="L158" s="81">
        <f t="shared" si="15"/>
        <v>10.76923076923077</v>
      </c>
    </row>
    <row r="159" spans="1:12" ht="26.25" customHeight="1">
      <c r="A159" s="42" t="s">
        <v>9</v>
      </c>
      <c r="B159" s="39" t="s">
        <v>146</v>
      </c>
      <c r="C159" s="46">
        <v>200</v>
      </c>
      <c r="D159" s="71">
        <v>65</v>
      </c>
      <c r="E159" s="47"/>
      <c r="F159" s="28"/>
      <c r="G159" s="3"/>
      <c r="J159" s="81">
        <v>65</v>
      </c>
      <c r="K159" s="81">
        <v>7</v>
      </c>
      <c r="L159" s="81">
        <f t="shared" si="15"/>
        <v>10.76923076923077</v>
      </c>
    </row>
    <row r="160" spans="1:12" ht="38.25" customHeight="1">
      <c r="A160" s="54" t="s">
        <v>147</v>
      </c>
      <c r="B160" s="49" t="s">
        <v>148</v>
      </c>
      <c r="C160" s="35" t="s">
        <v>7</v>
      </c>
      <c r="D160" s="56">
        <f>D161</f>
        <v>3</v>
      </c>
      <c r="E160" s="47"/>
      <c r="F160" s="28"/>
      <c r="G160" s="3"/>
      <c r="J160" s="56">
        <f>J161</f>
        <v>3</v>
      </c>
      <c r="K160" s="56">
        <f>K161</f>
        <v>0</v>
      </c>
      <c r="L160" s="83">
        <f t="shared" si="15"/>
        <v>0</v>
      </c>
    </row>
    <row r="161" spans="1:12" ht="21" customHeight="1">
      <c r="A161" s="42" t="s">
        <v>149</v>
      </c>
      <c r="B161" s="39" t="s">
        <v>150</v>
      </c>
      <c r="C161" s="35" t="s">
        <v>7</v>
      </c>
      <c r="D161" s="71">
        <f>D162</f>
        <v>3</v>
      </c>
      <c r="E161" s="47"/>
      <c r="F161" s="28"/>
      <c r="G161" s="3"/>
      <c r="J161" s="71">
        <f>J162</f>
        <v>3</v>
      </c>
      <c r="K161" s="71">
        <f>K162</f>
        <v>0</v>
      </c>
      <c r="L161" s="81">
        <f t="shared" si="15"/>
        <v>0</v>
      </c>
    </row>
    <row r="162" spans="1:12" ht="20.25" customHeight="1">
      <c r="A162" s="42" t="s">
        <v>9</v>
      </c>
      <c r="B162" s="39" t="s">
        <v>150</v>
      </c>
      <c r="C162" s="46">
        <v>200</v>
      </c>
      <c r="D162" s="71">
        <v>3</v>
      </c>
      <c r="E162" s="47"/>
      <c r="F162" s="28"/>
      <c r="G162" s="3"/>
      <c r="J162" s="81">
        <v>3</v>
      </c>
      <c r="K162" s="81">
        <v>0</v>
      </c>
      <c r="L162" s="81">
        <f t="shared" si="15"/>
        <v>0</v>
      </c>
    </row>
    <row r="163" spans="1:12" ht="69" customHeight="1">
      <c r="A163" s="54" t="s">
        <v>154</v>
      </c>
      <c r="B163" s="49" t="s">
        <v>155</v>
      </c>
      <c r="C163" s="35" t="s">
        <v>7</v>
      </c>
      <c r="D163" s="56">
        <f>D164+D173+D188</f>
        <v>37163.31</v>
      </c>
      <c r="E163" s="47"/>
      <c r="F163" s="28"/>
      <c r="G163" s="3"/>
      <c r="J163" s="56">
        <f>J164+J173+J188</f>
        <v>72052.02</v>
      </c>
      <c r="K163" s="56">
        <f>K164+K173+K188</f>
        <v>31100.27</v>
      </c>
      <c r="L163" s="83">
        <f t="shared" si="15"/>
        <v>43.163633719082405</v>
      </c>
    </row>
    <row r="164" spans="1:12" ht="42.75" customHeight="1">
      <c r="A164" s="54" t="s">
        <v>156</v>
      </c>
      <c r="B164" s="49" t="s">
        <v>157</v>
      </c>
      <c r="C164" s="50" t="s">
        <v>7</v>
      </c>
      <c r="D164" s="56">
        <f>D165+D167+D169+D171</f>
        <v>21649.25</v>
      </c>
      <c r="E164" s="47"/>
      <c r="F164" s="28"/>
      <c r="G164" s="3"/>
      <c r="J164" s="56">
        <f t="shared" ref="J164:K164" si="19">J165+J167+J169+J171</f>
        <v>22973.370000000003</v>
      </c>
      <c r="K164" s="56">
        <f t="shared" si="19"/>
        <v>16487.53</v>
      </c>
      <c r="L164" s="83">
        <f t="shared" si="15"/>
        <v>71.768007915251431</v>
      </c>
    </row>
    <row r="165" spans="1:12" ht="36.75" customHeight="1">
      <c r="A165" s="42" t="s">
        <v>111</v>
      </c>
      <c r="B165" s="39" t="s">
        <v>158</v>
      </c>
      <c r="C165" s="35" t="s">
        <v>7</v>
      </c>
      <c r="D165" s="71">
        <f>D166</f>
        <v>21161.759999999998</v>
      </c>
      <c r="E165" s="47"/>
      <c r="F165" s="28"/>
      <c r="G165" s="3"/>
      <c r="J165" s="71">
        <f>J166</f>
        <v>22241.9</v>
      </c>
      <c r="K165" s="71">
        <f>K166</f>
        <v>15907.55</v>
      </c>
      <c r="L165" s="81">
        <f t="shared" si="15"/>
        <v>71.520643470207119</v>
      </c>
    </row>
    <row r="166" spans="1:12" ht="45.75" customHeight="1">
      <c r="A166" s="42" t="s">
        <v>35</v>
      </c>
      <c r="B166" s="39" t="s">
        <v>158</v>
      </c>
      <c r="C166" s="35">
        <v>600</v>
      </c>
      <c r="D166" s="71">
        <v>21161.759999999998</v>
      </c>
      <c r="E166" s="47"/>
      <c r="F166" s="28"/>
      <c r="G166" s="3"/>
      <c r="J166" s="81">
        <v>22241.9</v>
      </c>
      <c r="K166" s="78">
        <v>15907.55</v>
      </c>
      <c r="L166" s="81">
        <f t="shared" si="15"/>
        <v>71.520643470207119</v>
      </c>
    </row>
    <row r="167" spans="1:12" ht="81.75" customHeight="1">
      <c r="A167" s="21" t="s">
        <v>36</v>
      </c>
      <c r="B167" s="39" t="s">
        <v>272</v>
      </c>
      <c r="C167" s="35" t="s">
        <v>7</v>
      </c>
      <c r="D167" s="71">
        <f>D168</f>
        <v>487.49</v>
      </c>
      <c r="E167" s="47"/>
      <c r="F167" s="28"/>
      <c r="G167" s="3"/>
      <c r="J167" s="71">
        <f>J168</f>
        <v>512.49</v>
      </c>
      <c r="K167" s="71">
        <f>K168</f>
        <v>361</v>
      </c>
      <c r="L167" s="81">
        <f t="shared" si="15"/>
        <v>70.440398837050481</v>
      </c>
    </row>
    <row r="168" spans="1:12" ht="42" customHeight="1">
      <c r="A168" s="42" t="s">
        <v>35</v>
      </c>
      <c r="B168" s="39" t="s">
        <v>272</v>
      </c>
      <c r="C168" s="35">
        <v>600</v>
      </c>
      <c r="D168" s="71">
        <v>487.49</v>
      </c>
      <c r="E168" s="47"/>
      <c r="F168" s="28"/>
      <c r="G168" s="3"/>
      <c r="J168" s="81">
        <v>512.49</v>
      </c>
      <c r="K168" s="81">
        <v>361</v>
      </c>
      <c r="L168" s="81">
        <f t="shared" si="15"/>
        <v>70.440398837050481</v>
      </c>
    </row>
    <row r="169" spans="1:12" ht="63" customHeight="1">
      <c r="A169" s="42" t="s">
        <v>368</v>
      </c>
      <c r="B169" s="39" t="s">
        <v>369</v>
      </c>
      <c r="C169" s="35" t="s">
        <v>7</v>
      </c>
      <c r="D169" s="71">
        <f>D170</f>
        <v>0</v>
      </c>
      <c r="E169" s="47"/>
      <c r="F169" s="28"/>
      <c r="G169" s="3"/>
      <c r="J169" s="71">
        <f t="shared" ref="J169:K169" si="20">J170</f>
        <v>208.03</v>
      </c>
      <c r="K169" s="71">
        <f t="shared" si="20"/>
        <v>208.03</v>
      </c>
      <c r="L169" s="81">
        <f t="shared" si="15"/>
        <v>100</v>
      </c>
    </row>
    <row r="170" spans="1:12" ht="42" customHeight="1">
      <c r="A170" s="42" t="s">
        <v>35</v>
      </c>
      <c r="B170" s="39" t="s">
        <v>369</v>
      </c>
      <c r="C170" s="35">
        <v>600</v>
      </c>
      <c r="D170" s="71">
        <v>0</v>
      </c>
      <c r="E170" s="47"/>
      <c r="F170" s="28"/>
      <c r="G170" s="3"/>
      <c r="J170" s="81">
        <v>208.03</v>
      </c>
      <c r="K170" s="81">
        <v>208.03</v>
      </c>
      <c r="L170" s="81">
        <f t="shared" si="15"/>
        <v>100</v>
      </c>
    </row>
    <row r="171" spans="1:12" ht="60.75" customHeight="1">
      <c r="A171" s="42" t="s">
        <v>370</v>
      </c>
      <c r="B171" s="39" t="s">
        <v>371</v>
      </c>
      <c r="C171" s="35" t="s">
        <v>7</v>
      </c>
      <c r="D171" s="71">
        <f>D172</f>
        <v>0</v>
      </c>
      <c r="E171" s="47"/>
      <c r="F171" s="28"/>
      <c r="G171" s="3"/>
      <c r="J171" s="71">
        <f t="shared" ref="J171:K171" si="21">J172</f>
        <v>10.95</v>
      </c>
      <c r="K171" s="71">
        <f t="shared" si="21"/>
        <v>10.95</v>
      </c>
      <c r="L171" s="81">
        <f t="shared" si="15"/>
        <v>100</v>
      </c>
    </row>
    <row r="172" spans="1:12" ht="42" customHeight="1">
      <c r="A172" s="42" t="s">
        <v>35</v>
      </c>
      <c r="B172" s="39" t="s">
        <v>371</v>
      </c>
      <c r="C172" s="35">
        <v>600</v>
      </c>
      <c r="D172" s="71">
        <v>0</v>
      </c>
      <c r="E172" s="47"/>
      <c r="F172" s="28"/>
      <c r="G172" s="3"/>
      <c r="J172" s="81">
        <v>10.95</v>
      </c>
      <c r="K172" s="81">
        <v>10.95</v>
      </c>
      <c r="L172" s="81">
        <f t="shared" si="15"/>
        <v>100</v>
      </c>
    </row>
    <row r="173" spans="1:12" ht="42" customHeight="1">
      <c r="A173" s="54" t="s">
        <v>159</v>
      </c>
      <c r="B173" s="49" t="s">
        <v>273</v>
      </c>
      <c r="C173" s="35" t="s">
        <v>7</v>
      </c>
      <c r="D173" s="56">
        <f>D174+D178+D186+D180+D182+D184+D176</f>
        <v>11664.43</v>
      </c>
      <c r="E173" s="47"/>
      <c r="F173" s="28"/>
      <c r="G173" s="3"/>
      <c r="J173" s="56">
        <f t="shared" ref="J173:K173" si="22">J174+J178+J186+J180+J182+J184+J176</f>
        <v>45000.32</v>
      </c>
      <c r="K173" s="56">
        <f t="shared" si="22"/>
        <v>11553.560000000001</v>
      </c>
      <c r="L173" s="83">
        <f t="shared" si="15"/>
        <v>25.674395204300772</v>
      </c>
    </row>
    <row r="174" spans="1:12" ht="41.25" customHeight="1">
      <c r="A174" s="42" t="s">
        <v>218</v>
      </c>
      <c r="B174" s="39" t="s">
        <v>274</v>
      </c>
      <c r="C174" s="35" t="s">
        <v>7</v>
      </c>
      <c r="D174" s="71">
        <f>D175</f>
        <v>11085.28</v>
      </c>
      <c r="E174" s="47"/>
      <c r="F174" s="28"/>
      <c r="G174" s="3"/>
      <c r="J174" s="71">
        <f>J175</f>
        <v>11839.48</v>
      </c>
      <c r="K174" s="71">
        <f>K175</f>
        <v>9085.2999999999993</v>
      </c>
      <c r="L174" s="81">
        <f t="shared" si="15"/>
        <v>76.737322922966214</v>
      </c>
    </row>
    <row r="175" spans="1:12" ht="39.75" customHeight="1">
      <c r="A175" s="42" t="s">
        <v>35</v>
      </c>
      <c r="B175" s="39" t="s">
        <v>274</v>
      </c>
      <c r="C175" s="35">
        <v>600</v>
      </c>
      <c r="D175" s="71">
        <v>11085.28</v>
      </c>
      <c r="E175" s="47"/>
      <c r="F175" s="28"/>
      <c r="G175" s="3"/>
      <c r="J175" s="78">
        <v>11839.48</v>
      </c>
      <c r="K175" s="78">
        <v>9085.2999999999993</v>
      </c>
      <c r="L175" s="81">
        <f t="shared" si="15"/>
        <v>76.737322922966214</v>
      </c>
    </row>
    <row r="176" spans="1:12" ht="39.75" customHeight="1">
      <c r="A176" s="42" t="s">
        <v>378</v>
      </c>
      <c r="B176" s="39" t="s">
        <v>379</v>
      </c>
      <c r="C176" s="35" t="s">
        <v>7</v>
      </c>
      <c r="D176" s="71">
        <f>D177</f>
        <v>0</v>
      </c>
      <c r="E176" s="47"/>
      <c r="F176" s="28"/>
      <c r="G176" s="3"/>
      <c r="J176" s="71">
        <f t="shared" ref="J176:K176" si="23">J177</f>
        <v>31411.97</v>
      </c>
      <c r="K176" s="71">
        <f t="shared" si="23"/>
        <v>965.94</v>
      </c>
      <c r="L176" s="81">
        <f t="shared" si="15"/>
        <v>3.0750697902742172</v>
      </c>
    </row>
    <row r="177" spans="1:12" ht="39.75" customHeight="1">
      <c r="A177" s="42" t="s">
        <v>297</v>
      </c>
      <c r="B177" s="39" t="s">
        <v>379</v>
      </c>
      <c r="C177" s="35">
        <v>600</v>
      </c>
      <c r="D177" s="71">
        <v>0</v>
      </c>
      <c r="E177" s="47"/>
      <c r="F177" s="28"/>
      <c r="G177" s="3"/>
      <c r="J177" s="78">
        <v>31411.97</v>
      </c>
      <c r="K177" s="78">
        <v>965.94</v>
      </c>
      <c r="L177" s="81">
        <f t="shared" si="15"/>
        <v>3.0750697902742172</v>
      </c>
    </row>
    <row r="178" spans="1:12" ht="39" customHeight="1">
      <c r="A178" s="42" t="s">
        <v>358</v>
      </c>
      <c r="B178" s="39" t="s">
        <v>334</v>
      </c>
      <c r="C178" s="35" t="s">
        <v>7</v>
      </c>
      <c r="D178" s="71">
        <f>D179</f>
        <v>272</v>
      </c>
      <c r="E178" s="47"/>
      <c r="F178" s="28"/>
      <c r="G178" s="3"/>
      <c r="J178" s="71">
        <f>J179</f>
        <v>272</v>
      </c>
      <c r="K178" s="71">
        <f>K179</f>
        <v>272</v>
      </c>
      <c r="L178" s="81">
        <f t="shared" si="15"/>
        <v>100</v>
      </c>
    </row>
    <row r="179" spans="1:12" ht="38.25" customHeight="1">
      <c r="A179" s="42" t="s">
        <v>35</v>
      </c>
      <c r="B179" s="39" t="s">
        <v>334</v>
      </c>
      <c r="C179" s="35">
        <v>600</v>
      </c>
      <c r="D179" s="71">
        <v>272</v>
      </c>
      <c r="E179" s="47"/>
      <c r="F179" s="28"/>
      <c r="G179" s="3"/>
      <c r="J179" s="81">
        <v>272</v>
      </c>
      <c r="K179" s="81">
        <v>272</v>
      </c>
      <c r="L179" s="81">
        <f t="shared" si="15"/>
        <v>100</v>
      </c>
    </row>
    <row r="180" spans="1:12" ht="38.25" customHeight="1">
      <c r="A180" s="42" t="s">
        <v>372</v>
      </c>
      <c r="B180" s="39" t="s">
        <v>373</v>
      </c>
      <c r="C180" s="35" t="s">
        <v>7</v>
      </c>
      <c r="D180" s="71">
        <f>D181</f>
        <v>0</v>
      </c>
      <c r="E180" s="47"/>
      <c r="F180" s="28"/>
      <c r="G180" s="3"/>
      <c r="J180" s="71">
        <f t="shared" ref="J180:K180" si="24">J181</f>
        <v>168.9</v>
      </c>
      <c r="K180" s="71">
        <f t="shared" si="24"/>
        <v>0</v>
      </c>
      <c r="L180" s="81">
        <v>0</v>
      </c>
    </row>
    <row r="181" spans="1:12" ht="38.25" customHeight="1">
      <c r="A181" s="42" t="s">
        <v>35</v>
      </c>
      <c r="B181" s="39" t="s">
        <v>373</v>
      </c>
      <c r="C181" s="35">
        <v>600</v>
      </c>
      <c r="D181" s="71">
        <v>0</v>
      </c>
      <c r="E181" s="47"/>
      <c r="F181" s="28"/>
      <c r="G181" s="3"/>
      <c r="J181" s="81">
        <v>168.9</v>
      </c>
      <c r="K181" s="81">
        <v>0</v>
      </c>
      <c r="L181" s="81">
        <v>0</v>
      </c>
    </row>
    <row r="182" spans="1:12" ht="39.75" customHeight="1">
      <c r="A182" s="42" t="s">
        <v>374</v>
      </c>
      <c r="B182" s="39" t="s">
        <v>376</v>
      </c>
      <c r="C182" s="35" t="s">
        <v>7</v>
      </c>
      <c r="D182" s="71">
        <f>D183</f>
        <v>0</v>
      </c>
      <c r="E182" s="47"/>
      <c r="F182" s="28"/>
      <c r="G182" s="3"/>
      <c r="J182" s="71">
        <f t="shared" ref="J182:K182" si="25">J183</f>
        <v>950.78</v>
      </c>
      <c r="K182" s="71">
        <f t="shared" si="25"/>
        <v>950.78</v>
      </c>
      <c r="L182" s="81">
        <f t="shared" si="15"/>
        <v>100</v>
      </c>
    </row>
    <row r="183" spans="1:12" ht="38.25" customHeight="1">
      <c r="A183" s="42" t="s">
        <v>35</v>
      </c>
      <c r="B183" s="39" t="s">
        <v>376</v>
      </c>
      <c r="C183" s="35">
        <v>600</v>
      </c>
      <c r="D183" s="71">
        <v>0</v>
      </c>
      <c r="E183" s="47"/>
      <c r="F183" s="28"/>
      <c r="G183" s="3"/>
      <c r="J183" s="81">
        <v>950.78</v>
      </c>
      <c r="K183" s="81">
        <v>950.78</v>
      </c>
      <c r="L183" s="81">
        <f t="shared" si="15"/>
        <v>100</v>
      </c>
    </row>
    <row r="184" spans="1:12" ht="38.25" customHeight="1">
      <c r="A184" s="42" t="s">
        <v>375</v>
      </c>
      <c r="B184" s="39" t="s">
        <v>377</v>
      </c>
      <c r="C184" s="35" t="s">
        <v>7</v>
      </c>
      <c r="D184" s="71">
        <f>D185</f>
        <v>0</v>
      </c>
      <c r="E184" s="47"/>
      <c r="F184" s="28"/>
      <c r="G184" s="3"/>
      <c r="J184" s="71">
        <f t="shared" ref="J184:K184" si="26">J185</f>
        <v>50.04</v>
      </c>
      <c r="K184" s="71">
        <f t="shared" si="26"/>
        <v>50.04</v>
      </c>
      <c r="L184" s="81">
        <f t="shared" si="15"/>
        <v>100</v>
      </c>
    </row>
    <row r="185" spans="1:12" ht="38.25" customHeight="1">
      <c r="A185" s="42" t="s">
        <v>35</v>
      </c>
      <c r="B185" s="39" t="s">
        <v>377</v>
      </c>
      <c r="C185" s="35">
        <v>600</v>
      </c>
      <c r="D185" s="71">
        <v>0</v>
      </c>
      <c r="E185" s="47"/>
      <c r="F185" s="28"/>
      <c r="G185" s="3"/>
      <c r="J185" s="81">
        <v>50.04</v>
      </c>
      <c r="K185" s="81">
        <v>50.04</v>
      </c>
      <c r="L185" s="81">
        <f t="shared" si="15"/>
        <v>100</v>
      </c>
    </row>
    <row r="186" spans="1:12" ht="42" customHeight="1">
      <c r="A186" s="42" t="s">
        <v>64</v>
      </c>
      <c r="B186" s="39" t="s">
        <v>275</v>
      </c>
      <c r="C186" s="35" t="s">
        <v>7</v>
      </c>
      <c r="D186" s="71">
        <f>D187</f>
        <v>307.14999999999998</v>
      </c>
      <c r="E186" s="47"/>
      <c r="F186" s="28"/>
      <c r="G186" s="3"/>
      <c r="J186" s="71">
        <f>J187</f>
        <v>307.14999999999998</v>
      </c>
      <c r="K186" s="71">
        <f>K187</f>
        <v>229.5</v>
      </c>
      <c r="L186" s="81">
        <f t="shared" si="15"/>
        <v>74.719192576916825</v>
      </c>
    </row>
    <row r="187" spans="1:12" ht="35.25" customHeight="1">
      <c r="A187" s="42" t="s">
        <v>35</v>
      </c>
      <c r="B187" s="39" t="s">
        <v>275</v>
      </c>
      <c r="C187" s="35">
        <v>600</v>
      </c>
      <c r="D187" s="71">
        <v>307.14999999999998</v>
      </c>
      <c r="E187" s="47"/>
      <c r="F187" s="28"/>
      <c r="G187" s="3"/>
      <c r="J187" s="78">
        <v>307.14999999999998</v>
      </c>
      <c r="K187" s="81">
        <v>229.5</v>
      </c>
      <c r="L187" s="81">
        <f t="shared" si="15"/>
        <v>74.719192576916825</v>
      </c>
    </row>
    <row r="188" spans="1:12" ht="42" customHeight="1">
      <c r="A188" s="54" t="s">
        <v>162</v>
      </c>
      <c r="B188" s="49" t="s">
        <v>160</v>
      </c>
      <c r="C188" s="35" t="s">
        <v>7</v>
      </c>
      <c r="D188" s="56">
        <f>D189+D193</f>
        <v>3849.63</v>
      </c>
      <c r="E188" s="47"/>
      <c r="F188" s="28"/>
      <c r="G188" s="3"/>
      <c r="J188" s="56">
        <f>J189+J193</f>
        <v>4078.33</v>
      </c>
      <c r="K188" s="56">
        <f>K189+K193</f>
        <v>3059.1800000000003</v>
      </c>
      <c r="L188" s="83">
        <f t="shared" si="15"/>
        <v>75.010604830898927</v>
      </c>
    </row>
    <row r="189" spans="1:12" ht="38.25" customHeight="1">
      <c r="A189" s="42" t="s">
        <v>218</v>
      </c>
      <c r="B189" s="39" t="s">
        <v>161</v>
      </c>
      <c r="C189" s="35" t="s">
        <v>7</v>
      </c>
      <c r="D189" s="71">
        <f>D190+D191+D192</f>
        <v>3649.63</v>
      </c>
      <c r="E189" s="47"/>
      <c r="F189" s="28"/>
      <c r="G189" s="3"/>
      <c r="J189" s="71">
        <f>J190+J191+J192</f>
        <v>3748.33</v>
      </c>
      <c r="K189" s="71">
        <f>K190+K191+K192</f>
        <v>2815.4100000000003</v>
      </c>
      <c r="L189" s="81">
        <f t="shared" si="15"/>
        <v>75.111049454023544</v>
      </c>
    </row>
    <row r="190" spans="1:12" ht="58.5" customHeight="1">
      <c r="A190" s="5" t="s">
        <v>8</v>
      </c>
      <c r="B190" s="39" t="s">
        <v>161</v>
      </c>
      <c r="C190" s="35">
        <v>100</v>
      </c>
      <c r="D190" s="71">
        <v>2973.1</v>
      </c>
      <c r="E190" s="47"/>
      <c r="F190" s="28"/>
      <c r="G190" s="3"/>
      <c r="J190" s="81">
        <v>2973.1</v>
      </c>
      <c r="K190" s="81">
        <v>2235.65</v>
      </c>
      <c r="L190" s="81">
        <f t="shared" si="15"/>
        <v>75.195923446907273</v>
      </c>
    </row>
    <row r="191" spans="1:12" ht="28.5" customHeight="1">
      <c r="A191" s="5" t="s">
        <v>9</v>
      </c>
      <c r="B191" s="39" t="s">
        <v>161</v>
      </c>
      <c r="C191" s="35">
        <v>200</v>
      </c>
      <c r="D191" s="71">
        <v>667.53</v>
      </c>
      <c r="E191" s="47"/>
      <c r="F191" s="28"/>
      <c r="G191" s="3"/>
      <c r="J191" s="78">
        <v>766.23</v>
      </c>
      <c r="K191" s="78">
        <v>577.07000000000005</v>
      </c>
      <c r="L191" s="81">
        <f t="shared" si="15"/>
        <v>75.312895605758072</v>
      </c>
    </row>
    <row r="192" spans="1:12" ht="27" customHeight="1">
      <c r="A192" s="5" t="s">
        <v>11</v>
      </c>
      <c r="B192" s="39" t="s">
        <v>161</v>
      </c>
      <c r="C192" s="35">
        <v>800</v>
      </c>
      <c r="D192" s="71">
        <v>9</v>
      </c>
      <c r="E192" s="47"/>
      <c r="F192" s="28"/>
      <c r="G192" s="3"/>
      <c r="J192" s="81">
        <v>9</v>
      </c>
      <c r="K192" s="81">
        <v>2.69</v>
      </c>
      <c r="L192" s="81">
        <f t="shared" si="15"/>
        <v>29.888888888888886</v>
      </c>
    </row>
    <row r="193" spans="1:12" ht="28.5" customHeight="1">
      <c r="A193" s="5" t="s">
        <v>37</v>
      </c>
      <c r="B193" s="39" t="s">
        <v>276</v>
      </c>
      <c r="C193" s="35" t="s">
        <v>7</v>
      </c>
      <c r="D193" s="71">
        <f>D194</f>
        <v>200</v>
      </c>
      <c r="E193" s="47"/>
      <c r="F193" s="28"/>
      <c r="G193" s="3"/>
      <c r="J193" s="71">
        <f>J194</f>
        <v>330</v>
      </c>
      <c r="K193" s="71">
        <f>K194</f>
        <v>243.77</v>
      </c>
      <c r="L193" s="81">
        <f t="shared" si="15"/>
        <v>73.869696969696975</v>
      </c>
    </row>
    <row r="194" spans="1:12" ht="25.5" customHeight="1">
      <c r="A194" s="5" t="s">
        <v>9</v>
      </c>
      <c r="B194" s="39" t="s">
        <v>276</v>
      </c>
      <c r="C194" s="35">
        <v>200</v>
      </c>
      <c r="D194" s="71">
        <v>200</v>
      </c>
      <c r="E194" s="47"/>
      <c r="F194" s="28"/>
      <c r="G194" s="3"/>
      <c r="J194" s="82">
        <v>330</v>
      </c>
      <c r="K194" s="82">
        <v>243.77</v>
      </c>
      <c r="L194" s="81">
        <f t="shared" si="15"/>
        <v>73.869696969696975</v>
      </c>
    </row>
    <row r="195" spans="1:12" ht="65.25" customHeight="1">
      <c r="A195" s="53" t="s">
        <v>207</v>
      </c>
      <c r="B195" s="49" t="s">
        <v>254</v>
      </c>
      <c r="C195" s="50" t="s">
        <v>7</v>
      </c>
      <c r="D195" s="56">
        <f>D196</f>
        <v>880</v>
      </c>
      <c r="E195" s="47"/>
      <c r="F195" s="28"/>
      <c r="G195" s="3"/>
      <c r="J195" s="56">
        <f t="shared" ref="J195:K195" si="27">J196</f>
        <v>880</v>
      </c>
      <c r="K195" s="56">
        <f t="shared" si="27"/>
        <v>555.05999999999995</v>
      </c>
      <c r="L195" s="83">
        <f t="shared" si="15"/>
        <v>63.074999999999989</v>
      </c>
    </row>
    <row r="196" spans="1:12" ht="63" customHeight="1">
      <c r="A196" s="53" t="s">
        <v>208</v>
      </c>
      <c r="B196" s="49" t="s">
        <v>255</v>
      </c>
      <c r="C196" s="50" t="s">
        <v>7</v>
      </c>
      <c r="D196" s="56">
        <f>D197</f>
        <v>880</v>
      </c>
      <c r="E196" s="47"/>
      <c r="F196" s="28"/>
      <c r="G196" s="3"/>
      <c r="J196" s="56">
        <f>J197+J200</f>
        <v>880</v>
      </c>
      <c r="K196" s="56">
        <f>K197+K200</f>
        <v>555.05999999999995</v>
      </c>
      <c r="L196" s="83">
        <f t="shared" si="15"/>
        <v>63.074999999999989</v>
      </c>
    </row>
    <row r="197" spans="1:12" ht="27" customHeight="1">
      <c r="A197" s="5" t="s">
        <v>209</v>
      </c>
      <c r="B197" s="39" t="s">
        <v>256</v>
      </c>
      <c r="C197" s="50" t="s">
        <v>7</v>
      </c>
      <c r="D197" s="71">
        <f>D199+D198</f>
        <v>880</v>
      </c>
      <c r="E197" s="47"/>
      <c r="F197" s="28"/>
      <c r="G197" s="3"/>
      <c r="J197" s="71">
        <f>J199+J198</f>
        <v>857</v>
      </c>
      <c r="K197" s="71">
        <f>K199+K198</f>
        <v>532.05999999999995</v>
      </c>
      <c r="L197" s="81">
        <f t="shared" si="15"/>
        <v>62.084014002333717</v>
      </c>
    </row>
    <row r="198" spans="1:12" ht="65.25" customHeight="1">
      <c r="A198" s="5" t="s">
        <v>8</v>
      </c>
      <c r="B198" s="39" t="s">
        <v>256</v>
      </c>
      <c r="C198" s="35">
        <v>100</v>
      </c>
      <c r="D198" s="71">
        <v>680</v>
      </c>
      <c r="E198" s="47"/>
      <c r="F198" s="28"/>
      <c r="G198" s="3"/>
      <c r="J198" s="71">
        <v>662</v>
      </c>
      <c r="K198" s="71">
        <v>450.37</v>
      </c>
      <c r="L198" s="81">
        <f t="shared" si="15"/>
        <v>68.031722054380666</v>
      </c>
    </row>
    <row r="199" spans="1:12" ht="28.5" customHeight="1">
      <c r="A199" s="5" t="s">
        <v>9</v>
      </c>
      <c r="B199" s="39" t="s">
        <v>256</v>
      </c>
      <c r="C199" s="35">
        <v>200</v>
      </c>
      <c r="D199" s="71">
        <v>200</v>
      </c>
      <c r="E199" s="47"/>
      <c r="F199" s="28"/>
      <c r="G199" s="3"/>
      <c r="J199" s="81">
        <v>195</v>
      </c>
      <c r="K199" s="78">
        <v>81.69</v>
      </c>
      <c r="L199" s="81">
        <f t="shared" si="15"/>
        <v>41.892307692307689</v>
      </c>
    </row>
    <row r="200" spans="1:12" ht="28.5" customHeight="1">
      <c r="A200" s="5" t="s">
        <v>11</v>
      </c>
      <c r="B200" s="39" t="s">
        <v>256</v>
      </c>
      <c r="C200" s="35">
        <v>800</v>
      </c>
      <c r="D200" s="71">
        <v>0</v>
      </c>
      <c r="E200" s="47"/>
      <c r="F200" s="28"/>
      <c r="G200" s="3"/>
      <c r="J200" s="81">
        <v>23</v>
      </c>
      <c r="K200" s="81">
        <v>23</v>
      </c>
      <c r="L200" s="81">
        <f t="shared" si="15"/>
        <v>100</v>
      </c>
    </row>
    <row r="201" spans="1:12" ht="64.5" customHeight="1">
      <c r="A201" s="53" t="s">
        <v>257</v>
      </c>
      <c r="B201" s="49" t="s">
        <v>263</v>
      </c>
      <c r="C201" s="35" t="s">
        <v>7</v>
      </c>
      <c r="D201" s="56">
        <f>D202</f>
        <v>2473.66</v>
      </c>
      <c r="E201" s="47"/>
      <c r="F201" s="28"/>
      <c r="G201" s="3"/>
      <c r="J201" s="56">
        <f>J202</f>
        <v>2473.66</v>
      </c>
      <c r="K201" s="56">
        <f>K202</f>
        <v>1700.98</v>
      </c>
      <c r="L201" s="83">
        <f t="shared" si="15"/>
        <v>68.763694282965332</v>
      </c>
    </row>
    <row r="202" spans="1:12" ht="44.25" customHeight="1">
      <c r="A202" s="53" t="s">
        <v>258</v>
      </c>
      <c r="B202" s="49" t="s">
        <v>262</v>
      </c>
      <c r="C202" s="50" t="s">
        <v>7</v>
      </c>
      <c r="D202" s="56">
        <f>D203+D207+D209</f>
        <v>2473.66</v>
      </c>
      <c r="E202" s="47"/>
      <c r="F202" s="28"/>
      <c r="G202" s="3"/>
      <c r="J202" s="56">
        <f>J203+J207+J209</f>
        <v>2473.66</v>
      </c>
      <c r="K202" s="56">
        <f>K203+K207+K209</f>
        <v>1700.98</v>
      </c>
      <c r="L202" s="83">
        <f t="shared" si="15"/>
        <v>68.763694282965332</v>
      </c>
    </row>
    <row r="203" spans="1:12" ht="25.5" customHeight="1">
      <c r="A203" s="5" t="s">
        <v>17</v>
      </c>
      <c r="B203" s="39" t="s">
        <v>259</v>
      </c>
      <c r="C203" s="35" t="s">
        <v>7</v>
      </c>
      <c r="D203" s="71">
        <f>D204+D205+D206</f>
        <v>434.93</v>
      </c>
      <c r="E203" s="47"/>
      <c r="F203" s="28"/>
      <c r="G203" s="3"/>
      <c r="J203" s="71">
        <f>J204+J205+J206</f>
        <v>434.93</v>
      </c>
      <c r="K203" s="71">
        <f>K204+K205+K206</f>
        <v>288.24</v>
      </c>
      <c r="L203" s="81">
        <f t="shared" si="15"/>
        <v>66.272733543328812</v>
      </c>
    </row>
    <row r="204" spans="1:12" ht="59.25" customHeight="1">
      <c r="A204" s="5" t="s">
        <v>8</v>
      </c>
      <c r="B204" s="39" t="s">
        <v>259</v>
      </c>
      <c r="C204" s="35">
        <v>100</v>
      </c>
      <c r="D204" s="71">
        <v>21.12</v>
      </c>
      <c r="E204" s="47"/>
      <c r="F204" s="28"/>
      <c r="G204" s="3"/>
      <c r="J204" s="78">
        <v>21.12</v>
      </c>
      <c r="K204" s="81">
        <v>16.82</v>
      </c>
      <c r="L204" s="81">
        <f t="shared" si="15"/>
        <v>79.640151515151516</v>
      </c>
    </row>
    <row r="205" spans="1:12" ht="25.5" customHeight="1">
      <c r="A205" s="5" t="s">
        <v>9</v>
      </c>
      <c r="B205" s="39" t="s">
        <v>259</v>
      </c>
      <c r="C205" s="35">
        <v>200</v>
      </c>
      <c r="D205" s="71">
        <v>359.71</v>
      </c>
      <c r="E205" s="47"/>
      <c r="F205" s="28"/>
      <c r="G205" s="3"/>
      <c r="J205" s="78">
        <v>359.71</v>
      </c>
      <c r="K205" s="81">
        <v>243.92</v>
      </c>
      <c r="L205" s="81">
        <f t="shared" si="15"/>
        <v>67.810180423118624</v>
      </c>
    </row>
    <row r="206" spans="1:12" ht="25.5" customHeight="1">
      <c r="A206" s="5" t="s">
        <v>11</v>
      </c>
      <c r="B206" s="39" t="s">
        <v>259</v>
      </c>
      <c r="C206" s="35">
        <v>800</v>
      </c>
      <c r="D206" s="71">
        <v>54.1</v>
      </c>
      <c r="E206" s="47"/>
      <c r="F206" s="28"/>
      <c r="G206" s="3"/>
      <c r="J206" s="78">
        <v>54.1</v>
      </c>
      <c r="K206" s="81">
        <v>27.5</v>
      </c>
      <c r="L206" s="81">
        <f t="shared" si="15"/>
        <v>50.831792975970423</v>
      </c>
    </row>
    <row r="207" spans="1:12" ht="39.75" customHeight="1">
      <c r="A207" s="21" t="s">
        <v>18</v>
      </c>
      <c r="B207" s="39" t="s">
        <v>260</v>
      </c>
      <c r="C207" s="35" t="s">
        <v>7</v>
      </c>
      <c r="D207" s="71">
        <f>D208</f>
        <v>955.49</v>
      </c>
      <c r="E207" s="47"/>
      <c r="F207" s="28"/>
      <c r="G207" s="3"/>
      <c r="J207" s="71">
        <f>J208</f>
        <v>955.49</v>
      </c>
      <c r="K207" s="71">
        <f>K208</f>
        <v>633.62</v>
      </c>
      <c r="L207" s="81">
        <f t="shared" si="15"/>
        <v>66.313619190153744</v>
      </c>
    </row>
    <row r="208" spans="1:12" ht="66.75" customHeight="1">
      <c r="A208" s="5" t="s">
        <v>8</v>
      </c>
      <c r="B208" s="39" t="s">
        <v>260</v>
      </c>
      <c r="C208" s="35">
        <v>100</v>
      </c>
      <c r="D208" s="71">
        <v>955.49</v>
      </c>
      <c r="E208" s="47"/>
      <c r="F208" s="28"/>
      <c r="G208" s="3"/>
      <c r="J208" s="78">
        <v>955.49</v>
      </c>
      <c r="K208" s="81">
        <v>633.62</v>
      </c>
      <c r="L208" s="81">
        <f t="shared" si="15"/>
        <v>66.313619190153744</v>
      </c>
    </row>
    <row r="209" spans="1:12" ht="41.25" customHeight="1">
      <c r="A209" s="21" t="s">
        <v>26</v>
      </c>
      <c r="B209" s="39" t="s">
        <v>261</v>
      </c>
      <c r="C209" s="35" t="s">
        <v>7</v>
      </c>
      <c r="D209" s="36">
        <f>D210+D211</f>
        <v>1083.24</v>
      </c>
      <c r="E209" s="47"/>
      <c r="F209" s="28"/>
      <c r="G209" s="3"/>
      <c r="J209" s="36">
        <f>J210+J211</f>
        <v>1083.24</v>
      </c>
      <c r="K209" s="36">
        <f>K210+K211</f>
        <v>779.12</v>
      </c>
      <c r="L209" s="81">
        <f t="shared" si="15"/>
        <v>71.924965843211112</v>
      </c>
    </row>
    <row r="210" spans="1:12" ht="68.25" customHeight="1">
      <c r="A210" s="5" t="s">
        <v>8</v>
      </c>
      <c r="B210" s="39" t="s">
        <v>261</v>
      </c>
      <c r="C210" s="35">
        <v>100</v>
      </c>
      <c r="D210" s="36">
        <v>861.5</v>
      </c>
      <c r="E210" s="47"/>
      <c r="F210" s="28"/>
      <c r="G210" s="3"/>
      <c r="J210" s="81">
        <v>861.5</v>
      </c>
      <c r="K210" s="81">
        <v>609.6</v>
      </c>
      <c r="L210" s="81">
        <f t="shared" si="15"/>
        <v>70.760301799187459</v>
      </c>
    </row>
    <row r="211" spans="1:12" ht="27.75" customHeight="1">
      <c r="A211" s="21" t="s">
        <v>9</v>
      </c>
      <c r="B211" s="39" t="s">
        <v>261</v>
      </c>
      <c r="C211" s="35">
        <v>200</v>
      </c>
      <c r="D211" s="36">
        <v>221.74</v>
      </c>
      <c r="E211" s="47"/>
      <c r="F211" s="28"/>
      <c r="G211" s="3"/>
      <c r="J211" s="78">
        <v>221.74</v>
      </c>
      <c r="K211" s="78">
        <v>169.52</v>
      </c>
      <c r="L211" s="81">
        <f t="shared" si="15"/>
        <v>76.449896274916568</v>
      </c>
    </row>
    <row r="212" spans="1:12" ht="65.25" customHeight="1">
      <c r="A212" s="48" t="s">
        <v>152</v>
      </c>
      <c r="B212" s="49" t="s">
        <v>226</v>
      </c>
      <c r="C212" s="50" t="s">
        <v>7</v>
      </c>
      <c r="D212" s="51">
        <f>D213+D228+D257+D264+D277+D284+D287+D295+D307</f>
        <v>698896.87</v>
      </c>
      <c r="E212" s="47"/>
      <c r="F212" s="28"/>
      <c r="G212" s="3"/>
      <c r="J212" s="51">
        <f>J213+J228+J257+J264+J277+J284+J287+J295+J307</f>
        <v>764761.19000000006</v>
      </c>
      <c r="K212" s="51">
        <f>K213+K228+K257+K264+K277+K284+K287+K295+K307</f>
        <v>522065.58000000013</v>
      </c>
      <c r="L212" s="83">
        <f t="shared" si="15"/>
        <v>68.265177002509773</v>
      </c>
    </row>
    <row r="213" spans="1:12" ht="25.5" customHeight="1">
      <c r="A213" s="48" t="s">
        <v>115</v>
      </c>
      <c r="B213" s="49" t="s">
        <v>227</v>
      </c>
      <c r="C213" s="50"/>
      <c r="D213" s="51">
        <f>D214+D221+D225+D218</f>
        <v>260888.69</v>
      </c>
      <c r="E213" s="47"/>
      <c r="F213" s="28"/>
      <c r="G213" s="3"/>
      <c r="J213" s="51">
        <f>J214+J221+J225+J218</f>
        <v>280051.94</v>
      </c>
      <c r="K213" s="51">
        <f>K214+K221+K225+K218</f>
        <v>186040.53000000003</v>
      </c>
      <c r="L213" s="83">
        <f t="shared" si="15"/>
        <v>66.43072352935674</v>
      </c>
    </row>
    <row r="214" spans="1:12" ht="48.75" customHeight="1">
      <c r="A214" s="21" t="s">
        <v>210</v>
      </c>
      <c r="B214" s="39" t="s">
        <v>228</v>
      </c>
      <c r="C214" s="35" t="s">
        <v>7</v>
      </c>
      <c r="D214" s="36">
        <f>D215+D216+D217</f>
        <v>161258.69999999998</v>
      </c>
      <c r="E214" s="47"/>
      <c r="F214" s="28"/>
      <c r="G214" s="3"/>
      <c r="J214" s="36">
        <f>J215+J216+J217</f>
        <v>170859.05000000002</v>
      </c>
      <c r="K214" s="36">
        <f>K215+K216+K217</f>
        <v>110553.37999999999</v>
      </c>
      <c r="L214" s="81">
        <f t="shared" si="15"/>
        <v>64.704433274093446</v>
      </c>
    </row>
    <row r="215" spans="1:12" ht="62.25" customHeight="1">
      <c r="A215" s="21" t="s">
        <v>19</v>
      </c>
      <c r="B215" s="39" t="s">
        <v>228</v>
      </c>
      <c r="C215" s="35">
        <v>100</v>
      </c>
      <c r="D215" s="36">
        <v>84161.45</v>
      </c>
      <c r="E215" s="47"/>
      <c r="F215" s="28"/>
      <c r="G215" s="3"/>
      <c r="J215" s="81">
        <v>85721.8</v>
      </c>
      <c r="K215" s="81">
        <v>57309.33</v>
      </c>
      <c r="L215" s="81">
        <f t="shared" ref="L215:L303" si="28">K215/J215*100</f>
        <v>66.855024042892239</v>
      </c>
    </row>
    <row r="216" spans="1:12" ht="22.5" customHeight="1">
      <c r="A216" s="21" t="s">
        <v>9</v>
      </c>
      <c r="B216" s="39" t="s">
        <v>228</v>
      </c>
      <c r="C216" s="35">
        <v>200</v>
      </c>
      <c r="D216" s="36">
        <v>72012.149999999994</v>
      </c>
      <c r="E216" s="47"/>
      <c r="F216" s="28"/>
      <c r="G216" s="3"/>
      <c r="J216" s="78">
        <v>81177.91</v>
      </c>
      <c r="K216" s="78">
        <v>50382.01</v>
      </c>
      <c r="L216" s="81">
        <f t="shared" si="28"/>
        <v>62.063694421302543</v>
      </c>
    </row>
    <row r="217" spans="1:12" ht="21" customHeight="1">
      <c r="A217" s="21" t="s">
        <v>11</v>
      </c>
      <c r="B217" s="39" t="s">
        <v>228</v>
      </c>
      <c r="C217" s="35">
        <v>800</v>
      </c>
      <c r="D217" s="36">
        <v>5085.1000000000004</v>
      </c>
      <c r="E217" s="47"/>
      <c r="F217" s="28"/>
      <c r="G217" s="3"/>
      <c r="J217" s="78">
        <v>3959.34</v>
      </c>
      <c r="K217" s="78">
        <v>2862.04</v>
      </c>
      <c r="L217" s="81">
        <f t="shared" si="28"/>
        <v>72.285785004571466</v>
      </c>
    </row>
    <row r="218" spans="1:12" ht="64.5" customHeight="1">
      <c r="A218" s="21" t="s">
        <v>219</v>
      </c>
      <c r="B218" s="39" t="s">
        <v>229</v>
      </c>
      <c r="C218" s="35" t="s">
        <v>7</v>
      </c>
      <c r="D218" s="36">
        <f>D219+D220</f>
        <v>10667.92</v>
      </c>
      <c r="E218" s="47"/>
      <c r="F218" s="28"/>
      <c r="G218" s="3"/>
      <c r="J218" s="36">
        <f>J219+J220</f>
        <v>10667.92</v>
      </c>
      <c r="K218" s="36">
        <f>K219+K220</f>
        <v>8296.130000000001</v>
      </c>
      <c r="L218" s="81">
        <f t="shared" si="28"/>
        <v>77.767081117968644</v>
      </c>
    </row>
    <row r="219" spans="1:12" ht="27.75" customHeight="1">
      <c r="A219" s="21" t="s">
        <v>9</v>
      </c>
      <c r="B219" s="39" t="s">
        <v>229</v>
      </c>
      <c r="C219" s="35">
        <v>200</v>
      </c>
      <c r="D219" s="36">
        <v>157.65</v>
      </c>
      <c r="E219" s="47"/>
      <c r="F219" s="28"/>
      <c r="G219" s="3"/>
      <c r="J219" s="78">
        <v>157.65</v>
      </c>
      <c r="K219" s="81">
        <v>123.12</v>
      </c>
      <c r="L219" s="81">
        <f t="shared" si="28"/>
        <v>78.097050428163655</v>
      </c>
    </row>
    <row r="220" spans="1:12" ht="20.25" customHeight="1">
      <c r="A220" s="21" t="s">
        <v>10</v>
      </c>
      <c r="B220" s="39" t="s">
        <v>229</v>
      </c>
      <c r="C220" s="35">
        <v>300</v>
      </c>
      <c r="D220" s="36">
        <v>10510.27</v>
      </c>
      <c r="E220" s="47"/>
      <c r="F220" s="28"/>
      <c r="G220" s="3"/>
      <c r="J220" s="78">
        <v>10510.27</v>
      </c>
      <c r="K220" s="81">
        <v>8173.01</v>
      </c>
      <c r="L220" s="81">
        <f t="shared" si="28"/>
        <v>77.762131705465222</v>
      </c>
    </row>
    <row r="221" spans="1:12" ht="102" customHeight="1">
      <c r="A221" s="72" t="s">
        <v>359</v>
      </c>
      <c r="B221" s="39" t="s">
        <v>280</v>
      </c>
      <c r="C221" s="35" t="s">
        <v>7</v>
      </c>
      <c r="D221" s="36">
        <f>D222+D223+D224</f>
        <v>85115.54</v>
      </c>
      <c r="E221" s="47"/>
      <c r="F221" s="28"/>
      <c r="G221" s="3"/>
      <c r="J221" s="36">
        <f>J222+J223+J224</f>
        <v>94678.44</v>
      </c>
      <c r="K221" s="36">
        <f>K222+K223+K224</f>
        <v>63706.380000000005</v>
      </c>
      <c r="L221" s="81">
        <f t="shared" si="28"/>
        <v>67.287103589792991</v>
      </c>
    </row>
    <row r="222" spans="1:12" ht="62.25" customHeight="1">
      <c r="A222" s="21" t="s">
        <v>19</v>
      </c>
      <c r="B222" s="39" t="s">
        <v>280</v>
      </c>
      <c r="C222" s="35">
        <v>100</v>
      </c>
      <c r="D222" s="36">
        <v>82923.03</v>
      </c>
      <c r="E222" s="47"/>
      <c r="F222" s="28"/>
      <c r="G222" s="3"/>
      <c r="J222" s="81">
        <v>94188.24</v>
      </c>
      <c r="K222" s="78">
        <v>63304.55</v>
      </c>
      <c r="L222" s="81">
        <f t="shared" si="28"/>
        <v>67.210673009709069</v>
      </c>
    </row>
    <row r="223" spans="1:12" ht="23.25" customHeight="1">
      <c r="A223" s="21" t="s">
        <v>9</v>
      </c>
      <c r="B223" s="39" t="s">
        <v>280</v>
      </c>
      <c r="C223" s="35">
        <v>200</v>
      </c>
      <c r="D223" s="36">
        <v>490.2</v>
      </c>
      <c r="E223" s="47"/>
      <c r="F223" s="28"/>
      <c r="G223" s="3"/>
      <c r="J223" s="78">
        <v>490.2</v>
      </c>
      <c r="K223" s="81">
        <v>401.83</v>
      </c>
      <c r="L223" s="81">
        <f t="shared" si="28"/>
        <v>81.972664218686248</v>
      </c>
    </row>
    <row r="224" spans="1:12" ht="23.25" customHeight="1">
      <c r="A224" s="21" t="s">
        <v>11</v>
      </c>
      <c r="B224" s="39" t="s">
        <v>280</v>
      </c>
      <c r="C224" s="35">
        <v>800</v>
      </c>
      <c r="D224" s="36">
        <v>1702.31</v>
      </c>
      <c r="E224" s="47"/>
      <c r="F224" s="28"/>
      <c r="G224" s="3"/>
      <c r="J224" s="81">
        <v>0</v>
      </c>
      <c r="K224" s="81">
        <v>0</v>
      </c>
      <c r="L224" s="81">
        <v>0</v>
      </c>
    </row>
    <row r="225" spans="1:12" ht="75.75" customHeight="1">
      <c r="A225" s="21" t="s">
        <v>36</v>
      </c>
      <c r="B225" s="39" t="s">
        <v>230</v>
      </c>
      <c r="C225" s="35" t="s">
        <v>7</v>
      </c>
      <c r="D225" s="36">
        <f>D226+D227</f>
        <v>3846.53</v>
      </c>
      <c r="E225" s="47"/>
      <c r="F225" s="28"/>
      <c r="G225" s="3"/>
      <c r="J225" s="36">
        <f>J226+J227</f>
        <v>3846.53</v>
      </c>
      <c r="K225" s="36">
        <f>K226+K227</f>
        <v>3484.6400000000003</v>
      </c>
      <c r="L225" s="81">
        <f t="shared" si="28"/>
        <v>90.591780123903888</v>
      </c>
    </row>
    <row r="226" spans="1:12" ht="60" customHeight="1">
      <c r="A226" s="21" t="s">
        <v>19</v>
      </c>
      <c r="B226" s="39" t="s">
        <v>230</v>
      </c>
      <c r="C226" s="35">
        <v>100</v>
      </c>
      <c r="D226" s="36">
        <v>3446.53</v>
      </c>
      <c r="E226" s="47"/>
      <c r="F226" s="28"/>
      <c r="G226" s="3"/>
      <c r="J226" s="81">
        <v>3046.53</v>
      </c>
      <c r="K226" s="81">
        <v>2743.05</v>
      </c>
      <c r="L226" s="81">
        <f t="shared" si="28"/>
        <v>90.038502821242531</v>
      </c>
    </row>
    <row r="227" spans="1:12" ht="30.75" customHeight="1">
      <c r="A227" s="21" t="s">
        <v>10</v>
      </c>
      <c r="B227" s="39" t="s">
        <v>230</v>
      </c>
      <c r="C227" s="35">
        <v>300</v>
      </c>
      <c r="D227" s="36">
        <v>400</v>
      </c>
      <c r="E227" s="47"/>
      <c r="F227" s="28"/>
      <c r="G227" s="3"/>
      <c r="J227" s="81">
        <v>800</v>
      </c>
      <c r="K227" s="81">
        <v>741.59</v>
      </c>
      <c r="L227" s="81">
        <f t="shared" si="28"/>
        <v>92.698750000000004</v>
      </c>
    </row>
    <row r="228" spans="1:12" ht="30.75" customHeight="1">
      <c r="A228" s="48" t="s">
        <v>116</v>
      </c>
      <c r="B228" s="49" t="s">
        <v>231</v>
      </c>
      <c r="C228" s="50" t="s">
        <v>7</v>
      </c>
      <c r="D228" s="51">
        <f>D229+D240+D247+D238+D250+D254+D235+D245+D252</f>
        <v>348101.59</v>
      </c>
      <c r="E228" s="47"/>
      <c r="F228" s="28"/>
      <c r="G228" s="3"/>
      <c r="J228" s="51">
        <f t="shared" ref="J228:K228" si="29">J229+J240+J247+J238+J250+J254+J235+J245+J252</f>
        <v>394826.62000000011</v>
      </c>
      <c r="K228" s="51">
        <f t="shared" si="29"/>
        <v>270077.04000000004</v>
      </c>
      <c r="L228" s="83">
        <f t="shared" si="28"/>
        <v>68.403959185933289</v>
      </c>
    </row>
    <row r="229" spans="1:12" ht="38.25" customHeight="1">
      <c r="A229" s="21" t="s">
        <v>111</v>
      </c>
      <c r="B229" s="39" t="s">
        <v>232</v>
      </c>
      <c r="C229" s="35" t="s">
        <v>7</v>
      </c>
      <c r="D229" s="36">
        <f>D230+D231+D233+D234+D232</f>
        <v>122649.71000000002</v>
      </c>
      <c r="E229" s="47"/>
      <c r="F229" s="28"/>
      <c r="G229" s="3"/>
      <c r="J229" s="36">
        <f t="shared" ref="J229:K229" si="30">J230+J231+J233+J234+J232</f>
        <v>151535.41</v>
      </c>
      <c r="K229" s="36">
        <f t="shared" si="30"/>
        <v>97000.180000000008</v>
      </c>
      <c r="L229" s="81">
        <f t="shared" si="28"/>
        <v>64.011560070349233</v>
      </c>
    </row>
    <row r="230" spans="1:12" ht="59.25" customHeight="1">
      <c r="A230" s="21" t="s">
        <v>19</v>
      </c>
      <c r="B230" s="39" t="s">
        <v>232</v>
      </c>
      <c r="C230" s="35">
        <v>100</v>
      </c>
      <c r="D230" s="36">
        <v>49165.15</v>
      </c>
      <c r="E230" s="47"/>
      <c r="F230" s="28"/>
      <c r="G230" s="3"/>
      <c r="J230" s="78">
        <v>54869.17</v>
      </c>
      <c r="K230" s="81">
        <v>36262.11</v>
      </c>
      <c r="L230" s="81">
        <f t="shared" si="28"/>
        <v>66.088315168609256</v>
      </c>
    </row>
    <row r="231" spans="1:12" ht="25.5" customHeight="1">
      <c r="A231" s="21" t="s">
        <v>9</v>
      </c>
      <c r="B231" s="39" t="s">
        <v>232</v>
      </c>
      <c r="C231" s="35">
        <v>200</v>
      </c>
      <c r="D231" s="36">
        <v>59290.36</v>
      </c>
      <c r="E231" s="47"/>
      <c r="F231" s="28"/>
      <c r="G231" s="3"/>
      <c r="J231" s="81">
        <v>79583.850000000006</v>
      </c>
      <c r="K231" s="78">
        <v>47968.11</v>
      </c>
      <c r="L231" s="81">
        <f t="shared" si="28"/>
        <v>60.273673615940915</v>
      </c>
    </row>
    <row r="232" spans="1:12" ht="39" customHeight="1">
      <c r="A232" s="21" t="s">
        <v>297</v>
      </c>
      <c r="B232" s="39" t="s">
        <v>232</v>
      </c>
      <c r="C232" s="35">
        <v>400</v>
      </c>
      <c r="D232" s="36">
        <v>0</v>
      </c>
      <c r="E232" s="47"/>
      <c r="F232" s="28"/>
      <c r="G232" s="3"/>
      <c r="J232" s="81">
        <v>1800</v>
      </c>
      <c r="K232" s="81">
        <v>1728.25</v>
      </c>
      <c r="L232" s="81">
        <f t="shared" si="28"/>
        <v>96.013888888888886</v>
      </c>
    </row>
    <row r="233" spans="1:12" ht="39.75" customHeight="1">
      <c r="A233" s="21" t="s">
        <v>35</v>
      </c>
      <c r="B233" s="39" t="s">
        <v>232</v>
      </c>
      <c r="C233" s="35">
        <v>600</v>
      </c>
      <c r="D233" s="36">
        <v>8308.74</v>
      </c>
      <c r="E233" s="47"/>
      <c r="F233" s="28"/>
      <c r="G233" s="3"/>
      <c r="J233" s="78">
        <v>8881.43</v>
      </c>
      <c r="K233" s="78">
        <v>6243.97</v>
      </c>
      <c r="L233" s="81">
        <f t="shared" si="28"/>
        <v>70.303656055387478</v>
      </c>
    </row>
    <row r="234" spans="1:12" ht="25.5" customHeight="1">
      <c r="A234" s="21" t="s">
        <v>11</v>
      </c>
      <c r="B234" s="39" t="s">
        <v>232</v>
      </c>
      <c r="C234" s="35">
        <v>800</v>
      </c>
      <c r="D234" s="36">
        <v>5885.46</v>
      </c>
      <c r="E234" s="47"/>
      <c r="F234" s="28"/>
      <c r="G234" s="3"/>
      <c r="J234" s="78">
        <v>6400.96</v>
      </c>
      <c r="K234" s="78">
        <v>4797.74</v>
      </c>
      <c r="L234" s="81">
        <f t="shared" si="28"/>
        <v>74.953444483327488</v>
      </c>
    </row>
    <row r="235" spans="1:12" ht="41.25" customHeight="1">
      <c r="A235" s="21" t="s">
        <v>380</v>
      </c>
      <c r="B235" s="39" t="s">
        <v>381</v>
      </c>
      <c r="C235" s="35" t="s">
        <v>7</v>
      </c>
      <c r="D235" s="36">
        <f>D236+D237</f>
        <v>0</v>
      </c>
      <c r="E235" s="47"/>
      <c r="F235" s="28"/>
      <c r="G235" s="3"/>
      <c r="J235" s="36">
        <f t="shared" ref="J235:K235" si="31">J236+J237</f>
        <v>8683</v>
      </c>
      <c r="K235" s="36">
        <f t="shared" si="31"/>
        <v>8683</v>
      </c>
      <c r="L235" s="81">
        <f t="shared" si="28"/>
        <v>100</v>
      </c>
    </row>
    <row r="236" spans="1:12" ht="25.5" customHeight="1">
      <c r="A236" s="21" t="s">
        <v>9</v>
      </c>
      <c r="B236" s="39" t="s">
        <v>381</v>
      </c>
      <c r="C236" s="35">
        <v>200</v>
      </c>
      <c r="D236" s="36">
        <v>0</v>
      </c>
      <c r="E236" s="47"/>
      <c r="F236" s="28"/>
      <c r="G236" s="3"/>
      <c r="J236" s="81">
        <v>5159.3999999999996</v>
      </c>
      <c r="K236" s="81">
        <v>5159.3999999999996</v>
      </c>
      <c r="L236" s="81">
        <f t="shared" si="28"/>
        <v>100</v>
      </c>
    </row>
    <row r="237" spans="1:12" ht="42.75" customHeight="1">
      <c r="A237" s="21" t="s">
        <v>35</v>
      </c>
      <c r="B237" s="39" t="s">
        <v>381</v>
      </c>
      <c r="C237" s="35">
        <v>600</v>
      </c>
      <c r="D237" s="36">
        <v>0</v>
      </c>
      <c r="E237" s="47"/>
      <c r="F237" s="28"/>
      <c r="G237" s="3"/>
      <c r="J237" s="81">
        <v>3523.6</v>
      </c>
      <c r="K237" s="81">
        <v>3523.6</v>
      </c>
      <c r="L237" s="81">
        <f t="shared" si="28"/>
        <v>100</v>
      </c>
    </row>
    <row r="238" spans="1:12" ht="40.5" customHeight="1">
      <c r="A238" s="21" t="s">
        <v>318</v>
      </c>
      <c r="B238" s="39" t="s">
        <v>319</v>
      </c>
      <c r="C238" s="35" t="s">
        <v>7</v>
      </c>
      <c r="D238" s="36">
        <f>D239</f>
        <v>0</v>
      </c>
      <c r="E238" s="47"/>
      <c r="F238" s="28"/>
      <c r="G238" s="3"/>
      <c r="J238" s="36">
        <f t="shared" ref="J238:K238" si="32">J239</f>
        <v>277.58</v>
      </c>
      <c r="K238" s="36">
        <f t="shared" si="32"/>
        <v>165</v>
      </c>
      <c r="L238" s="81">
        <f t="shared" si="28"/>
        <v>59.442322933928956</v>
      </c>
    </row>
    <row r="239" spans="1:12" ht="25.5" customHeight="1">
      <c r="A239" s="21" t="s">
        <v>9</v>
      </c>
      <c r="B239" s="39" t="s">
        <v>319</v>
      </c>
      <c r="C239" s="35">
        <v>200</v>
      </c>
      <c r="D239" s="36">
        <v>0</v>
      </c>
      <c r="E239" s="47"/>
      <c r="F239" s="28"/>
      <c r="G239" s="3"/>
      <c r="J239" s="81">
        <v>277.58</v>
      </c>
      <c r="K239" s="81">
        <v>165</v>
      </c>
      <c r="L239" s="81">
        <f t="shared" si="28"/>
        <v>59.442322933928956</v>
      </c>
    </row>
    <row r="240" spans="1:12" ht="163.5" customHeight="1">
      <c r="A240" s="72" t="s">
        <v>360</v>
      </c>
      <c r="B240" s="39" t="s">
        <v>281</v>
      </c>
      <c r="C240" s="35" t="s">
        <v>7</v>
      </c>
      <c r="D240" s="36">
        <f>D241+D242+D243+D244</f>
        <v>219551.88</v>
      </c>
      <c r="E240" s="47"/>
      <c r="F240" s="28"/>
      <c r="G240" s="3"/>
      <c r="J240" s="36">
        <f>J241+J242+J243+J244</f>
        <v>219551.87</v>
      </c>
      <c r="K240" s="36">
        <f>K241+K242+K243+K244</f>
        <v>152999.18999999997</v>
      </c>
      <c r="L240" s="81">
        <f t="shared" si="28"/>
        <v>69.687035687739751</v>
      </c>
    </row>
    <row r="241" spans="1:12" ht="60" customHeight="1">
      <c r="A241" s="21" t="s">
        <v>19</v>
      </c>
      <c r="B241" s="39" t="s">
        <v>281</v>
      </c>
      <c r="C241" s="35">
        <v>100</v>
      </c>
      <c r="D241" s="36">
        <v>190003.46</v>
      </c>
      <c r="E241" s="47"/>
      <c r="F241" s="28"/>
      <c r="G241" s="3"/>
      <c r="J241" s="81">
        <v>193935.35</v>
      </c>
      <c r="K241" s="78">
        <v>133217.85999999999</v>
      </c>
      <c r="L241" s="81">
        <f t="shared" si="28"/>
        <v>68.691891395766675</v>
      </c>
    </row>
    <row r="242" spans="1:12" ht="26.25" customHeight="1">
      <c r="A242" s="21" t="s">
        <v>9</v>
      </c>
      <c r="B242" s="39" t="s">
        <v>281</v>
      </c>
      <c r="C242" s="35">
        <v>200</v>
      </c>
      <c r="D242" s="36">
        <v>2659.88</v>
      </c>
      <c r="E242" s="47"/>
      <c r="F242" s="28"/>
      <c r="G242" s="3"/>
      <c r="J242" s="78">
        <v>2659.88</v>
      </c>
      <c r="K242" s="81">
        <v>2480.9</v>
      </c>
      <c r="L242" s="81">
        <f t="shared" si="28"/>
        <v>93.271125013158482</v>
      </c>
    </row>
    <row r="243" spans="1:12" ht="53.25" customHeight="1">
      <c r="A243" s="21" t="s">
        <v>35</v>
      </c>
      <c r="B243" s="39" t="s">
        <v>281</v>
      </c>
      <c r="C243" s="35">
        <v>600</v>
      </c>
      <c r="D243" s="36">
        <v>22497.51</v>
      </c>
      <c r="E243" s="47"/>
      <c r="F243" s="28"/>
      <c r="G243" s="3"/>
      <c r="J243" s="78">
        <v>22956.639999999999</v>
      </c>
      <c r="K243" s="81">
        <v>17300.43</v>
      </c>
      <c r="L243" s="81">
        <f t="shared" si="28"/>
        <v>75.361333365858414</v>
      </c>
    </row>
    <row r="244" spans="1:12" ht="25.5" customHeight="1">
      <c r="A244" s="21" t="s">
        <v>11</v>
      </c>
      <c r="B244" s="39" t="s">
        <v>281</v>
      </c>
      <c r="C244" s="35">
        <v>800</v>
      </c>
      <c r="D244" s="36">
        <v>4391.03</v>
      </c>
      <c r="E244" s="47"/>
      <c r="F244" s="28"/>
      <c r="G244" s="3"/>
      <c r="J244" s="81">
        <v>0</v>
      </c>
      <c r="K244" s="81">
        <v>0</v>
      </c>
      <c r="L244" s="81">
        <v>0</v>
      </c>
    </row>
    <row r="245" spans="1:12" ht="41.25" customHeight="1">
      <c r="A245" s="21" t="s">
        <v>382</v>
      </c>
      <c r="B245" s="39" t="s">
        <v>383</v>
      </c>
      <c r="C245" s="35" t="s">
        <v>7</v>
      </c>
      <c r="D245" s="36">
        <f>D246</f>
        <v>0</v>
      </c>
      <c r="E245" s="47"/>
      <c r="F245" s="28"/>
      <c r="G245" s="3"/>
      <c r="J245" s="36">
        <f t="shared" ref="J245:K245" si="33">J246</f>
        <v>5250.36</v>
      </c>
      <c r="K245" s="36">
        <f t="shared" si="33"/>
        <v>3135</v>
      </c>
      <c r="L245" s="81">
        <f t="shared" si="28"/>
        <v>59.710191301167924</v>
      </c>
    </row>
    <row r="246" spans="1:12" ht="25.5" customHeight="1">
      <c r="A246" s="21" t="s">
        <v>9</v>
      </c>
      <c r="B246" s="39" t="s">
        <v>383</v>
      </c>
      <c r="C246" s="35">
        <v>200</v>
      </c>
      <c r="D246" s="36">
        <v>0</v>
      </c>
      <c r="E246" s="47"/>
      <c r="F246" s="28"/>
      <c r="G246" s="3"/>
      <c r="J246" s="81">
        <v>5250.36</v>
      </c>
      <c r="K246" s="81">
        <v>3135</v>
      </c>
      <c r="L246" s="81">
        <f t="shared" si="28"/>
        <v>59.710191301167924</v>
      </c>
    </row>
    <row r="247" spans="1:12" ht="78" customHeight="1">
      <c r="A247" s="21" t="s">
        <v>36</v>
      </c>
      <c r="B247" s="39" t="s">
        <v>233</v>
      </c>
      <c r="C247" s="35" t="s">
        <v>7</v>
      </c>
      <c r="D247" s="36">
        <f>D248+D249</f>
        <v>5900</v>
      </c>
      <c r="E247" s="47"/>
      <c r="F247" s="28"/>
      <c r="G247" s="3"/>
      <c r="J247" s="36">
        <f>J248+J249</f>
        <v>7296.5899999999992</v>
      </c>
      <c r="K247" s="36">
        <f>K248+K249</f>
        <v>7256.12</v>
      </c>
      <c r="L247" s="81">
        <f t="shared" si="28"/>
        <v>99.445357351858888</v>
      </c>
    </row>
    <row r="248" spans="1:12" ht="63.75" customHeight="1">
      <c r="A248" s="21" t="s">
        <v>19</v>
      </c>
      <c r="B248" s="39" t="s">
        <v>233</v>
      </c>
      <c r="C248" s="35">
        <v>100</v>
      </c>
      <c r="D248" s="36">
        <v>5300</v>
      </c>
      <c r="E248" s="47"/>
      <c r="F248" s="28"/>
      <c r="G248" s="3"/>
      <c r="J248" s="81">
        <v>6532.98</v>
      </c>
      <c r="K248" s="81">
        <v>6532.99</v>
      </c>
      <c r="L248" s="81">
        <f t="shared" si="28"/>
        <v>100.00015306950274</v>
      </c>
    </row>
    <row r="249" spans="1:12" ht="25.5" customHeight="1">
      <c r="A249" s="21" t="s">
        <v>10</v>
      </c>
      <c r="B249" s="39" t="s">
        <v>233</v>
      </c>
      <c r="C249" s="35">
        <v>300</v>
      </c>
      <c r="D249" s="36">
        <v>600</v>
      </c>
      <c r="E249" s="47"/>
      <c r="F249" s="28"/>
      <c r="G249" s="3"/>
      <c r="J249" s="81">
        <v>763.61</v>
      </c>
      <c r="K249" s="78">
        <v>723.13</v>
      </c>
      <c r="L249" s="81">
        <f t="shared" si="28"/>
        <v>94.698864603658933</v>
      </c>
    </row>
    <row r="250" spans="1:12" ht="59.25" customHeight="1">
      <c r="A250" s="21" t="s">
        <v>295</v>
      </c>
      <c r="B250" s="39" t="s">
        <v>296</v>
      </c>
      <c r="C250" s="35" t="s">
        <v>7</v>
      </c>
      <c r="D250" s="36">
        <f>D251</f>
        <v>0</v>
      </c>
      <c r="E250" s="47"/>
      <c r="F250" s="28"/>
      <c r="G250" s="3"/>
      <c r="J250" s="36">
        <f t="shared" ref="J250:K250" si="34">J251</f>
        <v>83.51</v>
      </c>
      <c r="K250" s="36">
        <f t="shared" si="34"/>
        <v>83.51</v>
      </c>
      <c r="L250" s="81">
        <f t="shared" si="28"/>
        <v>100</v>
      </c>
    </row>
    <row r="251" spans="1:12" ht="25.5" customHeight="1">
      <c r="A251" s="21" t="s">
        <v>9</v>
      </c>
      <c r="B251" s="39" t="s">
        <v>296</v>
      </c>
      <c r="C251" s="35">
        <v>200</v>
      </c>
      <c r="D251" s="36">
        <v>0</v>
      </c>
      <c r="E251" s="47"/>
      <c r="F251" s="28"/>
      <c r="G251" s="3"/>
      <c r="J251" s="81">
        <v>83.51</v>
      </c>
      <c r="K251" s="81">
        <v>83.51</v>
      </c>
      <c r="L251" s="81">
        <f t="shared" si="28"/>
        <v>100</v>
      </c>
    </row>
    <row r="252" spans="1:12" ht="58.5" customHeight="1">
      <c r="A252" s="21" t="s">
        <v>384</v>
      </c>
      <c r="B252" s="39" t="s">
        <v>385</v>
      </c>
      <c r="C252" s="35" t="s">
        <v>7</v>
      </c>
      <c r="D252" s="36">
        <f>D253</f>
        <v>0</v>
      </c>
      <c r="E252" s="47"/>
      <c r="F252" s="28"/>
      <c r="G252" s="3"/>
      <c r="J252" s="36">
        <f t="shared" ref="J252:K252" si="35">J253</f>
        <v>1391.84</v>
      </c>
      <c r="K252" s="36">
        <f t="shared" si="35"/>
        <v>0</v>
      </c>
      <c r="L252" s="81">
        <v>0</v>
      </c>
    </row>
    <row r="253" spans="1:12" ht="25.5" customHeight="1">
      <c r="A253" s="21" t="s">
        <v>9</v>
      </c>
      <c r="B253" s="39" t="s">
        <v>385</v>
      </c>
      <c r="C253" s="35">
        <v>200</v>
      </c>
      <c r="D253" s="36">
        <v>0</v>
      </c>
      <c r="E253" s="47"/>
      <c r="F253" s="28"/>
      <c r="G253" s="3"/>
      <c r="J253" s="81">
        <v>1391.84</v>
      </c>
      <c r="K253" s="81">
        <v>0</v>
      </c>
      <c r="L253" s="81">
        <v>0</v>
      </c>
    </row>
    <row r="254" spans="1:12" ht="45.75" customHeight="1">
      <c r="A254" s="21" t="s">
        <v>292</v>
      </c>
      <c r="B254" s="39" t="s">
        <v>293</v>
      </c>
      <c r="C254" s="35" t="s">
        <v>7</v>
      </c>
      <c r="D254" s="36">
        <f>D255+D256</f>
        <v>0</v>
      </c>
      <c r="E254" s="47"/>
      <c r="F254" s="28"/>
      <c r="G254" s="3"/>
      <c r="J254" s="36">
        <f t="shared" ref="J254:K254" si="36">J255+J256</f>
        <v>756.46</v>
      </c>
      <c r="K254" s="36">
        <f t="shared" si="36"/>
        <v>755.04</v>
      </c>
      <c r="L254" s="81">
        <f t="shared" si="28"/>
        <v>99.812283531184718</v>
      </c>
    </row>
    <row r="255" spans="1:12" ht="27.75" customHeight="1">
      <c r="A255" s="21" t="s">
        <v>9</v>
      </c>
      <c r="B255" s="39" t="s">
        <v>293</v>
      </c>
      <c r="C255" s="35">
        <v>200</v>
      </c>
      <c r="D255" s="36">
        <v>0</v>
      </c>
      <c r="E255" s="47"/>
      <c r="F255" s="28"/>
      <c r="G255" s="3"/>
      <c r="J255" s="81">
        <v>450.06</v>
      </c>
      <c r="K255" s="81">
        <v>448.64</v>
      </c>
      <c r="L255" s="81">
        <f t="shared" si="28"/>
        <v>99.684486512909388</v>
      </c>
    </row>
    <row r="256" spans="1:12" ht="44.25" customHeight="1">
      <c r="A256" s="21" t="s">
        <v>35</v>
      </c>
      <c r="B256" s="39" t="s">
        <v>293</v>
      </c>
      <c r="C256" s="35">
        <v>600</v>
      </c>
      <c r="D256" s="36">
        <v>0</v>
      </c>
      <c r="E256" s="47"/>
      <c r="F256" s="28"/>
      <c r="G256" s="3"/>
      <c r="J256" s="81">
        <v>306.39999999999998</v>
      </c>
      <c r="K256" s="81">
        <v>306.39999999999998</v>
      </c>
      <c r="L256" s="81">
        <f t="shared" si="28"/>
        <v>100</v>
      </c>
    </row>
    <row r="257" spans="1:12" ht="54.75" customHeight="1">
      <c r="A257" s="48" t="s">
        <v>211</v>
      </c>
      <c r="B257" s="49" t="s">
        <v>234</v>
      </c>
      <c r="C257" s="50" t="s">
        <v>7</v>
      </c>
      <c r="D257" s="51">
        <f>D258+D260+D262</f>
        <v>18511.28</v>
      </c>
      <c r="E257" s="47"/>
      <c r="F257" s="28"/>
      <c r="G257" s="3"/>
      <c r="J257" s="51">
        <f>J258+J260+J262</f>
        <v>18852.469999999998</v>
      </c>
      <c r="K257" s="51">
        <f>K258+K260+K262</f>
        <v>13536.150000000001</v>
      </c>
      <c r="L257" s="83">
        <f t="shared" si="28"/>
        <v>71.800405994546097</v>
      </c>
    </row>
    <row r="258" spans="1:12" ht="39.75" customHeight="1">
      <c r="A258" s="21" t="s">
        <v>210</v>
      </c>
      <c r="B258" s="39" t="s">
        <v>235</v>
      </c>
      <c r="C258" s="35" t="s">
        <v>7</v>
      </c>
      <c r="D258" s="36">
        <f>D259</f>
        <v>18511.28</v>
      </c>
      <c r="E258" s="47"/>
      <c r="F258" s="28"/>
      <c r="G258" s="3"/>
      <c r="J258" s="36">
        <f>J259</f>
        <v>18037</v>
      </c>
      <c r="K258" s="36">
        <f>K259</f>
        <v>13483.28</v>
      </c>
      <c r="L258" s="81">
        <f t="shared" si="28"/>
        <v>74.753451239119599</v>
      </c>
    </row>
    <row r="259" spans="1:12" ht="45" customHeight="1">
      <c r="A259" s="21" t="s">
        <v>35</v>
      </c>
      <c r="B259" s="39" t="s">
        <v>235</v>
      </c>
      <c r="C259" s="35">
        <v>600</v>
      </c>
      <c r="D259" s="36">
        <v>18511.28</v>
      </c>
      <c r="E259" s="47"/>
      <c r="F259" s="28"/>
      <c r="G259" s="3"/>
      <c r="J259" s="81">
        <v>18037</v>
      </c>
      <c r="K259" s="81">
        <v>13483.28</v>
      </c>
      <c r="L259" s="81">
        <f t="shared" si="28"/>
        <v>74.753451239119599</v>
      </c>
    </row>
    <row r="260" spans="1:12" ht="62.25" customHeight="1">
      <c r="A260" s="21" t="s">
        <v>368</v>
      </c>
      <c r="B260" s="39" t="s">
        <v>386</v>
      </c>
      <c r="C260" s="35" t="s">
        <v>7</v>
      </c>
      <c r="D260" s="36">
        <f>D261</f>
        <v>0</v>
      </c>
      <c r="E260" s="47"/>
      <c r="F260" s="28"/>
      <c r="G260" s="3"/>
      <c r="J260" s="36">
        <f t="shared" ref="J260:K260" si="37">J261</f>
        <v>132.19</v>
      </c>
      <c r="K260" s="36">
        <f t="shared" si="37"/>
        <v>52.87</v>
      </c>
      <c r="L260" s="81">
        <f t="shared" si="28"/>
        <v>39.995461078750282</v>
      </c>
    </row>
    <row r="261" spans="1:12" ht="45" customHeight="1">
      <c r="A261" s="21" t="s">
        <v>35</v>
      </c>
      <c r="B261" s="39" t="s">
        <v>386</v>
      </c>
      <c r="C261" s="35">
        <v>600</v>
      </c>
      <c r="D261" s="36">
        <v>0</v>
      </c>
      <c r="E261" s="47"/>
      <c r="F261" s="28"/>
      <c r="G261" s="3"/>
      <c r="J261" s="78">
        <v>132.19</v>
      </c>
      <c r="K261" s="81">
        <v>52.87</v>
      </c>
      <c r="L261" s="81">
        <f t="shared" si="28"/>
        <v>39.995461078750282</v>
      </c>
    </row>
    <row r="262" spans="1:12" ht="59.25" customHeight="1">
      <c r="A262" s="21" t="s">
        <v>370</v>
      </c>
      <c r="B262" s="39" t="s">
        <v>412</v>
      </c>
      <c r="C262" s="35" t="s">
        <v>7</v>
      </c>
      <c r="D262" s="36">
        <f>D263</f>
        <v>0</v>
      </c>
      <c r="E262" s="47"/>
      <c r="F262" s="28"/>
      <c r="G262" s="3"/>
      <c r="J262" s="36">
        <f t="shared" ref="J262:K262" si="38">J263</f>
        <v>683.28</v>
      </c>
      <c r="K262" s="36">
        <f t="shared" si="38"/>
        <v>0</v>
      </c>
      <c r="L262" s="81">
        <v>0</v>
      </c>
    </row>
    <row r="263" spans="1:12" ht="45" customHeight="1">
      <c r="A263" s="21" t="s">
        <v>35</v>
      </c>
      <c r="B263" s="39" t="s">
        <v>412</v>
      </c>
      <c r="C263" s="35">
        <v>600</v>
      </c>
      <c r="D263" s="36">
        <v>0</v>
      </c>
      <c r="E263" s="47"/>
      <c r="F263" s="28"/>
      <c r="G263" s="3"/>
      <c r="J263" s="78">
        <v>683.28</v>
      </c>
      <c r="K263" s="81">
        <v>0</v>
      </c>
      <c r="L263" s="81">
        <v>0</v>
      </c>
    </row>
    <row r="264" spans="1:12" ht="39" customHeight="1">
      <c r="A264" s="48" t="s">
        <v>212</v>
      </c>
      <c r="B264" s="49" t="s">
        <v>236</v>
      </c>
      <c r="C264" s="50" t="s">
        <v>7</v>
      </c>
      <c r="D264" s="51">
        <f>D265+D271</f>
        <v>10933.7</v>
      </c>
      <c r="E264" s="47"/>
      <c r="F264" s="28"/>
      <c r="G264" s="3"/>
      <c r="J264" s="51">
        <f>J265+J271+J274</f>
        <v>11209.400000000003</v>
      </c>
      <c r="K264" s="51">
        <f t="shared" ref="J264:K264" si="39">K265+K271</f>
        <v>7486.0999999999995</v>
      </c>
      <c r="L264" s="83">
        <f t="shared" si="28"/>
        <v>66.784127607186804</v>
      </c>
    </row>
    <row r="265" spans="1:12" ht="39.75" customHeight="1">
      <c r="A265" s="21" t="s">
        <v>210</v>
      </c>
      <c r="B265" s="39" t="s">
        <v>237</v>
      </c>
      <c r="C265" s="35" t="s">
        <v>7</v>
      </c>
      <c r="D265" s="36">
        <f>D266+D267+D269+D270+D268</f>
        <v>10933.7</v>
      </c>
      <c r="E265" s="47"/>
      <c r="F265" s="28"/>
      <c r="G265" s="3"/>
      <c r="J265" s="36">
        <f>J266+J267+J269+J270+J268</f>
        <v>10900.850000000002</v>
      </c>
      <c r="K265" s="36">
        <f>K266+K267+K269+K270+K268</f>
        <v>7481.82</v>
      </c>
      <c r="L265" s="81">
        <f t="shared" si="28"/>
        <v>68.635198172619553</v>
      </c>
    </row>
    <row r="266" spans="1:12" ht="59.25" customHeight="1">
      <c r="A266" s="21" t="s">
        <v>19</v>
      </c>
      <c r="B266" s="39" t="s">
        <v>237</v>
      </c>
      <c r="C266" s="35">
        <v>100</v>
      </c>
      <c r="D266" s="36">
        <v>5903.19</v>
      </c>
      <c r="E266" s="47"/>
      <c r="F266" s="28"/>
      <c r="G266" s="3"/>
      <c r="J266" s="81">
        <v>5778.59</v>
      </c>
      <c r="K266" s="78">
        <v>3918.64</v>
      </c>
      <c r="L266" s="81">
        <f t="shared" si="28"/>
        <v>67.813082430142984</v>
      </c>
    </row>
    <row r="267" spans="1:12" ht="25.5" customHeight="1">
      <c r="A267" s="21" t="s">
        <v>9</v>
      </c>
      <c r="B267" s="39" t="s">
        <v>237</v>
      </c>
      <c r="C267" s="35">
        <v>200</v>
      </c>
      <c r="D267" s="36">
        <v>819.23</v>
      </c>
      <c r="E267" s="47"/>
      <c r="F267" s="28"/>
      <c r="G267" s="3"/>
      <c r="J267" s="81">
        <v>938.55</v>
      </c>
      <c r="K267" s="78">
        <v>544.77</v>
      </c>
      <c r="L267" s="81">
        <f t="shared" si="28"/>
        <v>58.043790954131367</v>
      </c>
    </row>
    <row r="268" spans="1:12" ht="24.75" customHeight="1">
      <c r="A268" s="21" t="s">
        <v>10</v>
      </c>
      <c r="B268" s="39" t="s">
        <v>237</v>
      </c>
      <c r="C268" s="35">
        <v>300</v>
      </c>
      <c r="D268" s="36">
        <v>0</v>
      </c>
      <c r="E268" s="47"/>
      <c r="F268" s="28"/>
      <c r="G268" s="3"/>
      <c r="J268" s="81">
        <v>0</v>
      </c>
      <c r="K268" s="81">
        <v>0</v>
      </c>
      <c r="L268" s="81">
        <v>0</v>
      </c>
    </row>
    <row r="269" spans="1:12" ht="39" customHeight="1">
      <c r="A269" s="41" t="s">
        <v>65</v>
      </c>
      <c r="B269" s="39" t="s">
        <v>237</v>
      </c>
      <c r="C269" s="35">
        <v>600</v>
      </c>
      <c r="D269" s="36">
        <v>4211.28</v>
      </c>
      <c r="E269" s="47"/>
      <c r="F269" s="28"/>
      <c r="G269" s="3"/>
      <c r="J269" s="81">
        <v>4179.1000000000004</v>
      </c>
      <c r="K269" s="78">
        <v>3013.8</v>
      </c>
      <c r="L269" s="81">
        <f t="shared" si="28"/>
        <v>72.116005838577678</v>
      </c>
    </row>
    <row r="270" spans="1:12" ht="22.5" customHeight="1">
      <c r="A270" s="21" t="s">
        <v>11</v>
      </c>
      <c r="B270" s="39" t="s">
        <v>237</v>
      </c>
      <c r="C270" s="35">
        <v>800</v>
      </c>
      <c r="D270" s="36">
        <v>0</v>
      </c>
      <c r="E270" s="47"/>
      <c r="F270" s="28"/>
      <c r="G270" s="3"/>
      <c r="J270" s="81">
        <v>4.6100000000000003</v>
      </c>
      <c r="K270" s="81">
        <v>4.6100000000000003</v>
      </c>
      <c r="L270" s="81">
        <f t="shared" si="28"/>
        <v>100</v>
      </c>
    </row>
    <row r="271" spans="1:12" ht="61.5" customHeight="1">
      <c r="A271" s="21" t="s">
        <v>368</v>
      </c>
      <c r="B271" s="39" t="s">
        <v>387</v>
      </c>
      <c r="C271" s="35" t="s">
        <v>7</v>
      </c>
      <c r="D271" s="36">
        <f>D272+D273</f>
        <v>0</v>
      </c>
      <c r="E271" s="47"/>
      <c r="F271" s="28"/>
      <c r="G271" s="3"/>
      <c r="J271" s="36">
        <f t="shared" ref="J271:K271" si="40">J272+J273</f>
        <v>50.03</v>
      </c>
      <c r="K271" s="36">
        <f t="shared" si="40"/>
        <v>4.28</v>
      </c>
      <c r="L271" s="81">
        <f t="shared" si="28"/>
        <v>8.5548670797521496</v>
      </c>
    </row>
    <row r="272" spans="1:12" ht="62.25" customHeight="1">
      <c r="A272" s="21" t="s">
        <v>19</v>
      </c>
      <c r="B272" s="39" t="s">
        <v>387</v>
      </c>
      <c r="C272" s="35">
        <v>100</v>
      </c>
      <c r="D272" s="36">
        <v>0</v>
      </c>
      <c r="E272" s="47"/>
      <c r="F272" s="28"/>
      <c r="G272" s="3"/>
      <c r="J272" s="81">
        <v>39.299999999999997</v>
      </c>
      <c r="K272" s="81">
        <v>0</v>
      </c>
      <c r="L272" s="81">
        <f t="shared" si="28"/>
        <v>0</v>
      </c>
    </row>
    <row r="273" spans="1:12" ht="42" customHeight="1">
      <c r="A273" s="41" t="s">
        <v>65</v>
      </c>
      <c r="B273" s="39" t="s">
        <v>387</v>
      </c>
      <c r="C273" s="35">
        <v>600</v>
      </c>
      <c r="D273" s="36">
        <v>0</v>
      </c>
      <c r="E273" s="47"/>
      <c r="F273" s="28"/>
      <c r="G273" s="3"/>
      <c r="J273" s="81">
        <v>10.73</v>
      </c>
      <c r="K273" s="81">
        <v>4.28</v>
      </c>
      <c r="L273" s="81">
        <f t="shared" si="28"/>
        <v>39.888164026095062</v>
      </c>
    </row>
    <row r="274" spans="1:12" ht="59.25" customHeight="1">
      <c r="A274" s="21" t="s">
        <v>370</v>
      </c>
      <c r="B274" s="39" t="s">
        <v>413</v>
      </c>
      <c r="C274" s="35" t="s">
        <v>7</v>
      </c>
      <c r="D274" s="36">
        <f>D275+D276</f>
        <v>0</v>
      </c>
      <c r="E274" s="47"/>
      <c r="F274" s="28"/>
      <c r="G274" s="3"/>
      <c r="J274" s="36">
        <f t="shared" ref="J274:K274" si="41">J275+J276</f>
        <v>258.52</v>
      </c>
      <c r="K274" s="36">
        <f t="shared" si="41"/>
        <v>0</v>
      </c>
      <c r="L274" s="81">
        <v>0</v>
      </c>
    </row>
    <row r="275" spans="1:12" ht="64.5" customHeight="1">
      <c r="A275" s="21" t="s">
        <v>19</v>
      </c>
      <c r="B275" s="39" t="s">
        <v>413</v>
      </c>
      <c r="C275" s="35">
        <v>100</v>
      </c>
      <c r="D275" s="36">
        <v>0</v>
      </c>
      <c r="E275" s="47"/>
      <c r="F275" s="28"/>
      <c r="G275" s="3"/>
      <c r="J275" s="81">
        <v>203.15</v>
      </c>
      <c r="K275" s="81">
        <v>0</v>
      </c>
      <c r="L275" s="81">
        <v>0</v>
      </c>
    </row>
    <row r="276" spans="1:12" ht="42" customHeight="1">
      <c r="A276" s="41" t="s">
        <v>65</v>
      </c>
      <c r="B276" s="39" t="s">
        <v>413</v>
      </c>
      <c r="C276" s="35">
        <v>600</v>
      </c>
      <c r="D276" s="36">
        <v>0</v>
      </c>
      <c r="E276" s="47"/>
      <c r="F276" s="28"/>
      <c r="G276" s="3"/>
      <c r="J276" s="81">
        <v>55.37</v>
      </c>
      <c r="K276" s="81">
        <v>0</v>
      </c>
      <c r="L276" s="81">
        <v>0</v>
      </c>
    </row>
    <row r="277" spans="1:12" ht="39" customHeight="1">
      <c r="A277" s="48" t="s">
        <v>117</v>
      </c>
      <c r="B277" s="49" t="s">
        <v>238</v>
      </c>
      <c r="C277" s="50" t="s">
        <v>7</v>
      </c>
      <c r="D277" s="51">
        <f>D280+D278</f>
        <v>2339.1999999999998</v>
      </c>
      <c r="E277" s="47"/>
      <c r="F277" s="28"/>
      <c r="G277" s="3"/>
      <c r="J277" s="51">
        <f>J280+J278</f>
        <v>1482.8700000000001</v>
      </c>
      <c r="K277" s="51">
        <f>K280+K278</f>
        <v>890.06999999999994</v>
      </c>
      <c r="L277" s="83">
        <f t="shared" si="28"/>
        <v>60.023468004612667</v>
      </c>
    </row>
    <row r="278" spans="1:12" ht="23.25" customHeight="1">
      <c r="A278" s="21" t="s">
        <v>213</v>
      </c>
      <c r="B278" s="39" t="s">
        <v>239</v>
      </c>
      <c r="C278" s="50" t="s">
        <v>7</v>
      </c>
      <c r="D278" s="36">
        <f>D279</f>
        <v>160</v>
      </c>
      <c r="E278" s="47"/>
      <c r="F278" s="28"/>
      <c r="G278" s="3"/>
      <c r="J278" s="36">
        <f>J279</f>
        <v>160</v>
      </c>
      <c r="K278" s="36">
        <f>K279</f>
        <v>113.26</v>
      </c>
      <c r="L278" s="81">
        <f t="shared" si="28"/>
        <v>70.787500000000009</v>
      </c>
    </row>
    <row r="279" spans="1:12" ht="21.75" customHeight="1">
      <c r="A279" s="21" t="s">
        <v>9</v>
      </c>
      <c r="B279" s="39" t="s">
        <v>239</v>
      </c>
      <c r="C279" s="35">
        <v>200</v>
      </c>
      <c r="D279" s="36">
        <v>160</v>
      </c>
      <c r="E279" s="47"/>
      <c r="F279" s="28"/>
      <c r="G279" s="3"/>
      <c r="J279" s="81">
        <v>160</v>
      </c>
      <c r="K279" s="81">
        <v>113.26</v>
      </c>
      <c r="L279" s="81">
        <f t="shared" si="28"/>
        <v>70.787500000000009</v>
      </c>
    </row>
    <row r="280" spans="1:12" ht="39.75" customHeight="1">
      <c r="A280" s="21" t="s">
        <v>111</v>
      </c>
      <c r="B280" s="39" t="s">
        <v>240</v>
      </c>
      <c r="C280" s="50" t="s">
        <v>7</v>
      </c>
      <c r="D280" s="36">
        <f>D281+D282+D283</f>
        <v>2179.1999999999998</v>
      </c>
      <c r="E280" s="47"/>
      <c r="F280" s="28"/>
      <c r="G280" s="3"/>
      <c r="J280" s="36">
        <f>J281+J282+J283</f>
        <v>1322.8700000000001</v>
      </c>
      <c r="K280" s="36">
        <f>K281+K282+K283</f>
        <v>776.81</v>
      </c>
      <c r="L280" s="81">
        <f t="shared" si="28"/>
        <v>58.721567500963801</v>
      </c>
    </row>
    <row r="281" spans="1:12" ht="55.5" customHeight="1">
      <c r="A281" s="21" t="s">
        <v>19</v>
      </c>
      <c r="B281" s="39" t="s">
        <v>240</v>
      </c>
      <c r="C281" s="35">
        <v>100</v>
      </c>
      <c r="D281" s="36">
        <v>1343.55</v>
      </c>
      <c r="E281" s="47"/>
      <c r="F281" s="28"/>
      <c r="G281" s="3"/>
      <c r="J281" s="81">
        <v>1015.89</v>
      </c>
      <c r="K281" s="78">
        <v>624.72</v>
      </c>
      <c r="L281" s="81">
        <f t="shared" si="28"/>
        <v>61.494846883028679</v>
      </c>
    </row>
    <row r="282" spans="1:12" ht="25.5" customHeight="1">
      <c r="A282" s="21" t="s">
        <v>9</v>
      </c>
      <c r="B282" s="39" t="s">
        <v>240</v>
      </c>
      <c r="C282" s="35">
        <v>200</v>
      </c>
      <c r="D282" s="36">
        <v>835.43</v>
      </c>
      <c r="E282" s="47"/>
      <c r="F282" s="28"/>
      <c r="G282" s="3"/>
      <c r="J282" s="81">
        <v>304.85000000000002</v>
      </c>
      <c r="K282" s="81">
        <v>150.55000000000001</v>
      </c>
      <c r="L282" s="81">
        <f t="shared" si="28"/>
        <v>49.384943414794165</v>
      </c>
    </row>
    <row r="283" spans="1:12" ht="25.5" customHeight="1">
      <c r="A283" s="21" t="s">
        <v>11</v>
      </c>
      <c r="B283" s="39" t="s">
        <v>240</v>
      </c>
      <c r="C283" s="35">
        <v>800</v>
      </c>
      <c r="D283" s="36">
        <v>0.22</v>
      </c>
      <c r="E283" s="47"/>
      <c r="F283" s="28"/>
      <c r="G283" s="3"/>
      <c r="J283" s="78">
        <v>2.13</v>
      </c>
      <c r="K283" s="78">
        <v>1.54</v>
      </c>
      <c r="L283" s="81">
        <f t="shared" si="28"/>
        <v>72.300469483568079</v>
      </c>
    </row>
    <row r="284" spans="1:12" ht="22.5" customHeight="1">
      <c r="A284" s="48" t="s">
        <v>214</v>
      </c>
      <c r="B284" s="49" t="s">
        <v>241</v>
      </c>
      <c r="C284" s="50" t="s">
        <v>7</v>
      </c>
      <c r="D284" s="51">
        <f>D285</f>
        <v>1411.13</v>
      </c>
      <c r="E284" s="47"/>
      <c r="F284" s="28"/>
      <c r="G284" s="3"/>
      <c r="J284" s="51">
        <f>J285</f>
        <v>1932.72</v>
      </c>
      <c r="K284" s="51">
        <f>K285</f>
        <v>1477.59</v>
      </c>
      <c r="L284" s="83">
        <f t="shared" si="28"/>
        <v>76.451322488513597</v>
      </c>
    </row>
    <row r="285" spans="1:12" ht="39.75" customHeight="1">
      <c r="A285" s="21" t="s">
        <v>111</v>
      </c>
      <c r="B285" s="39" t="s">
        <v>242</v>
      </c>
      <c r="C285" s="50" t="s">
        <v>7</v>
      </c>
      <c r="D285" s="36">
        <f>D286</f>
        <v>1411.13</v>
      </c>
      <c r="E285" s="47"/>
      <c r="F285" s="28"/>
      <c r="G285" s="3"/>
      <c r="J285" s="36">
        <f>J286</f>
        <v>1932.72</v>
      </c>
      <c r="K285" s="36">
        <f>K286</f>
        <v>1477.59</v>
      </c>
      <c r="L285" s="81">
        <f t="shared" si="28"/>
        <v>76.451322488513597</v>
      </c>
    </row>
    <row r="286" spans="1:12" ht="40.5" customHeight="1">
      <c r="A286" s="41" t="s">
        <v>65</v>
      </c>
      <c r="B286" s="39" t="s">
        <v>242</v>
      </c>
      <c r="C286" s="35">
        <v>600</v>
      </c>
      <c r="D286" s="36">
        <v>1411.13</v>
      </c>
      <c r="E286" s="47"/>
      <c r="F286" s="28"/>
      <c r="G286" s="3"/>
      <c r="J286" s="81">
        <v>1932.72</v>
      </c>
      <c r="K286" s="78">
        <v>1477.59</v>
      </c>
      <c r="L286" s="81">
        <f t="shared" si="28"/>
        <v>76.451322488513597</v>
      </c>
    </row>
    <row r="287" spans="1:12" ht="42.75" customHeight="1">
      <c r="A287" s="48" t="s">
        <v>215</v>
      </c>
      <c r="B287" s="49" t="s">
        <v>243</v>
      </c>
      <c r="C287" s="50" t="s">
        <v>7</v>
      </c>
      <c r="D287" s="51">
        <f>D288+D291</f>
        <v>4906.2000000000007</v>
      </c>
      <c r="E287" s="47"/>
      <c r="F287" s="28"/>
      <c r="G287" s="3"/>
      <c r="J287" s="51">
        <f>J288+J291</f>
        <v>5288.92</v>
      </c>
      <c r="K287" s="51">
        <f>K288+K291</f>
        <v>5229.59</v>
      </c>
      <c r="L287" s="83">
        <f t="shared" si="28"/>
        <v>98.878220884414972</v>
      </c>
    </row>
    <row r="288" spans="1:12" ht="37.5" customHeight="1">
      <c r="A288" s="21" t="s">
        <v>216</v>
      </c>
      <c r="B288" s="39" t="s">
        <v>244</v>
      </c>
      <c r="C288" s="50" t="s">
        <v>7</v>
      </c>
      <c r="D288" s="36">
        <f>D290+D289</f>
        <v>497.5</v>
      </c>
      <c r="E288" s="47"/>
      <c r="F288" s="28"/>
      <c r="G288" s="3"/>
      <c r="J288" s="36">
        <f>J290+J289</f>
        <v>494</v>
      </c>
      <c r="K288" s="36">
        <f>K290+K289</f>
        <v>493.02</v>
      </c>
      <c r="L288" s="81">
        <f t="shared" si="28"/>
        <v>99.801619433198368</v>
      </c>
    </row>
    <row r="289" spans="1:12" ht="20.25" customHeight="1">
      <c r="A289" s="21" t="s">
        <v>9</v>
      </c>
      <c r="B289" s="39" t="s">
        <v>244</v>
      </c>
      <c r="C289" s="35">
        <v>200</v>
      </c>
      <c r="D289" s="36">
        <v>145.6</v>
      </c>
      <c r="E289" s="47"/>
      <c r="F289" s="28"/>
      <c r="G289" s="3"/>
      <c r="J289" s="81">
        <v>142.1</v>
      </c>
      <c r="K289" s="81">
        <v>141.12</v>
      </c>
      <c r="L289" s="81">
        <f t="shared" si="28"/>
        <v>99.310344827586221</v>
      </c>
    </row>
    <row r="290" spans="1:12" ht="37.5">
      <c r="A290" s="41" t="s">
        <v>65</v>
      </c>
      <c r="B290" s="39" t="s">
        <v>244</v>
      </c>
      <c r="C290" s="35">
        <v>600</v>
      </c>
      <c r="D290" s="36">
        <v>351.9</v>
      </c>
      <c r="E290" s="47"/>
      <c r="F290" s="28"/>
      <c r="G290" s="3"/>
      <c r="J290" s="81">
        <v>351.9</v>
      </c>
      <c r="K290" s="81">
        <v>351.9</v>
      </c>
      <c r="L290" s="81">
        <f t="shared" si="28"/>
        <v>100</v>
      </c>
    </row>
    <row r="291" spans="1:12" ht="37.5" customHeight="1">
      <c r="A291" s="41" t="s">
        <v>277</v>
      </c>
      <c r="B291" s="39" t="s">
        <v>245</v>
      </c>
      <c r="C291" s="50" t="s">
        <v>7</v>
      </c>
      <c r="D291" s="36">
        <f>D292+D293+D294</f>
        <v>4408.7000000000007</v>
      </c>
      <c r="E291" s="47"/>
      <c r="F291" s="28"/>
      <c r="G291" s="3"/>
      <c r="J291" s="36">
        <f>J292+J293+J294</f>
        <v>4794.92</v>
      </c>
      <c r="K291" s="36">
        <f>K292+K293+K294</f>
        <v>4736.5700000000006</v>
      </c>
      <c r="L291" s="81">
        <f t="shared" si="28"/>
        <v>98.78308710051472</v>
      </c>
    </row>
    <row r="292" spans="1:12" ht="25.5" customHeight="1">
      <c r="A292" s="21" t="s">
        <v>9</v>
      </c>
      <c r="B292" s="39" t="s">
        <v>245</v>
      </c>
      <c r="C292" s="35">
        <v>200</v>
      </c>
      <c r="D292" s="36">
        <v>3192.8</v>
      </c>
      <c r="E292" s="47"/>
      <c r="F292" s="28"/>
      <c r="G292" s="3"/>
      <c r="J292" s="78">
        <v>3579.02</v>
      </c>
      <c r="K292" s="78">
        <v>3530.65</v>
      </c>
      <c r="L292" s="81">
        <f t="shared" si="28"/>
        <v>98.648512721359481</v>
      </c>
    </row>
    <row r="293" spans="1:12" ht="25.5" customHeight="1">
      <c r="A293" s="41" t="s">
        <v>10</v>
      </c>
      <c r="B293" s="39" t="s">
        <v>245</v>
      </c>
      <c r="C293" s="35">
        <v>300</v>
      </c>
      <c r="D293" s="36">
        <v>796.8</v>
      </c>
      <c r="E293" s="47"/>
      <c r="F293" s="28"/>
      <c r="G293" s="3"/>
      <c r="J293" s="81">
        <v>796.8</v>
      </c>
      <c r="K293" s="81">
        <v>786.82</v>
      </c>
      <c r="L293" s="81">
        <f t="shared" si="28"/>
        <v>98.74748995983937</v>
      </c>
    </row>
    <row r="294" spans="1:12" ht="41.25" customHeight="1">
      <c r="A294" s="41" t="s">
        <v>65</v>
      </c>
      <c r="B294" s="39" t="s">
        <v>245</v>
      </c>
      <c r="C294" s="35">
        <v>600</v>
      </c>
      <c r="D294" s="36">
        <v>419.1</v>
      </c>
      <c r="E294" s="47"/>
      <c r="F294" s="28"/>
      <c r="G294" s="3"/>
      <c r="J294" s="81">
        <v>419.1</v>
      </c>
      <c r="K294" s="81">
        <v>419.1</v>
      </c>
      <c r="L294" s="81">
        <f t="shared" si="28"/>
        <v>100</v>
      </c>
    </row>
    <row r="295" spans="1:12" ht="39.75" customHeight="1">
      <c r="A295" s="48" t="s">
        <v>118</v>
      </c>
      <c r="B295" s="49" t="s">
        <v>246</v>
      </c>
      <c r="C295" s="50" t="s">
        <v>7</v>
      </c>
      <c r="D295" s="51">
        <f>D296+D300+D302</f>
        <v>24307.800000000003</v>
      </c>
      <c r="E295" s="47"/>
      <c r="F295" s="28"/>
      <c r="G295" s="3"/>
      <c r="J295" s="51">
        <f>J296+J300+J302</f>
        <v>23099.53</v>
      </c>
      <c r="K295" s="51">
        <f>K296+K300+K302</f>
        <v>17632.43</v>
      </c>
      <c r="L295" s="83">
        <f t="shared" si="28"/>
        <v>76.332418884713249</v>
      </c>
    </row>
    <row r="296" spans="1:12" ht="22.5" customHeight="1">
      <c r="A296" s="21" t="s">
        <v>17</v>
      </c>
      <c r="B296" s="39" t="s">
        <v>247</v>
      </c>
      <c r="C296" s="35" t="s">
        <v>7</v>
      </c>
      <c r="D296" s="36">
        <f>D297+D298+D299</f>
        <v>812.98</v>
      </c>
      <c r="E296" s="47"/>
      <c r="F296" s="28"/>
      <c r="G296" s="3"/>
      <c r="J296" s="36">
        <f>J297+J298+J299</f>
        <v>506.98000000000008</v>
      </c>
      <c r="K296" s="36">
        <f>K297+K298+K299</f>
        <v>457.75</v>
      </c>
      <c r="L296" s="81">
        <f t="shared" si="28"/>
        <v>90.289557773482173</v>
      </c>
    </row>
    <row r="297" spans="1:12" ht="60.75" customHeight="1">
      <c r="A297" s="21" t="s">
        <v>19</v>
      </c>
      <c r="B297" s="39" t="s">
        <v>247</v>
      </c>
      <c r="C297" s="35">
        <v>100</v>
      </c>
      <c r="D297" s="36">
        <v>626.42999999999995</v>
      </c>
      <c r="E297" s="47"/>
      <c r="F297" s="28"/>
      <c r="G297" s="3"/>
      <c r="J297" s="78">
        <v>132.83000000000001</v>
      </c>
      <c r="K297" s="81">
        <v>132.83000000000001</v>
      </c>
      <c r="L297" s="81">
        <f t="shared" si="28"/>
        <v>100</v>
      </c>
    </row>
    <row r="298" spans="1:12" ht="21" customHeight="1">
      <c r="A298" s="21" t="s">
        <v>9</v>
      </c>
      <c r="B298" s="39" t="s">
        <v>247</v>
      </c>
      <c r="C298" s="35">
        <v>200</v>
      </c>
      <c r="D298" s="36">
        <v>184.3</v>
      </c>
      <c r="E298" s="47"/>
      <c r="F298" s="28"/>
      <c r="G298" s="3"/>
      <c r="J298" s="81">
        <v>368.1</v>
      </c>
      <c r="K298" s="78">
        <v>319.79000000000002</v>
      </c>
      <c r="L298" s="81">
        <f t="shared" si="28"/>
        <v>86.875848954088568</v>
      </c>
    </row>
    <row r="299" spans="1:12" ht="27" customHeight="1">
      <c r="A299" s="21" t="s">
        <v>11</v>
      </c>
      <c r="B299" s="39" t="s">
        <v>247</v>
      </c>
      <c r="C299" s="35">
        <v>800</v>
      </c>
      <c r="D299" s="36">
        <v>2.25</v>
      </c>
      <c r="E299" s="47"/>
      <c r="F299" s="28"/>
      <c r="G299" s="3"/>
      <c r="J299" s="81">
        <v>6.05</v>
      </c>
      <c r="K299" s="78">
        <v>5.13</v>
      </c>
      <c r="L299" s="81">
        <f t="shared" si="28"/>
        <v>84.793388429752071</v>
      </c>
    </row>
    <row r="300" spans="1:12" ht="64.5" customHeight="1">
      <c r="A300" s="21" t="s">
        <v>19</v>
      </c>
      <c r="B300" s="39" t="s">
        <v>248</v>
      </c>
      <c r="C300" s="35" t="s">
        <v>7</v>
      </c>
      <c r="D300" s="36">
        <f>D301</f>
        <v>3984.4</v>
      </c>
      <c r="E300" s="47"/>
      <c r="F300" s="28"/>
      <c r="G300" s="3"/>
      <c r="J300" s="36">
        <f>J301</f>
        <v>4222.8</v>
      </c>
      <c r="K300" s="36">
        <f>K301</f>
        <v>2912.98</v>
      </c>
      <c r="L300" s="81">
        <f t="shared" si="28"/>
        <v>68.982191910580653</v>
      </c>
    </row>
    <row r="301" spans="1:12" ht="39" customHeight="1">
      <c r="A301" s="21" t="s">
        <v>34</v>
      </c>
      <c r="B301" s="39" t="s">
        <v>248</v>
      </c>
      <c r="C301" s="35">
        <v>100</v>
      </c>
      <c r="D301" s="36">
        <v>3984.4</v>
      </c>
      <c r="E301" s="47"/>
      <c r="F301" s="28"/>
      <c r="G301" s="3"/>
      <c r="J301" s="81">
        <v>4222.8</v>
      </c>
      <c r="K301" s="81">
        <v>2912.98</v>
      </c>
      <c r="L301" s="81">
        <f t="shared" si="28"/>
        <v>68.982191910580653</v>
      </c>
    </row>
    <row r="302" spans="1:12" ht="39" customHeight="1">
      <c r="A302" s="21" t="s">
        <v>111</v>
      </c>
      <c r="B302" s="39" t="s">
        <v>249</v>
      </c>
      <c r="C302" s="35" t="s">
        <v>7</v>
      </c>
      <c r="D302" s="36">
        <f>D303+D304+D305+D306</f>
        <v>19510.420000000002</v>
      </c>
      <c r="E302" s="47"/>
      <c r="F302" s="28"/>
      <c r="G302" s="3"/>
      <c r="J302" s="36">
        <f>J303+J304+J305+J306</f>
        <v>18369.75</v>
      </c>
      <c r="K302" s="36">
        <f>K303+K304+K305+K306</f>
        <v>14261.699999999999</v>
      </c>
      <c r="L302" s="81">
        <f t="shared" si="28"/>
        <v>77.63687584207733</v>
      </c>
    </row>
    <row r="303" spans="1:12" ht="60" customHeight="1">
      <c r="A303" s="21" t="s">
        <v>19</v>
      </c>
      <c r="B303" s="39" t="s">
        <v>249</v>
      </c>
      <c r="C303" s="35">
        <v>100</v>
      </c>
      <c r="D303" s="36">
        <v>16952.310000000001</v>
      </c>
      <c r="E303" s="47"/>
      <c r="F303" s="28"/>
      <c r="G303" s="3"/>
      <c r="J303" s="81">
        <v>15003.11</v>
      </c>
      <c r="K303" s="81">
        <v>12243.6</v>
      </c>
      <c r="L303" s="81">
        <f t="shared" si="28"/>
        <v>81.60708013205263</v>
      </c>
    </row>
    <row r="304" spans="1:12" ht="25.5" customHeight="1">
      <c r="A304" s="21" t="s">
        <v>9</v>
      </c>
      <c r="B304" s="39" t="s">
        <v>249</v>
      </c>
      <c r="C304" s="35">
        <v>200</v>
      </c>
      <c r="D304" s="36">
        <v>2539.7800000000002</v>
      </c>
      <c r="E304" s="47"/>
      <c r="F304" s="28"/>
      <c r="G304" s="3"/>
      <c r="J304" s="78">
        <v>3337.43</v>
      </c>
      <c r="K304" s="78">
        <v>1996.3</v>
      </c>
      <c r="L304" s="81">
        <f t="shared" ref="L304:L370" si="42">K304/J304*100</f>
        <v>59.815486766763648</v>
      </c>
    </row>
    <row r="305" spans="1:12" ht="29.25" customHeight="1">
      <c r="A305" s="21" t="s">
        <v>10</v>
      </c>
      <c r="B305" s="39" t="s">
        <v>249</v>
      </c>
      <c r="C305" s="35">
        <v>300</v>
      </c>
      <c r="D305" s="36">
        <v>0</v>
      </c>
      <c r="E305" s="47"/>
      <c r="F305" s="28"/>
      <c r="G305" s="3"/>
      <c r="J305" s="81">
        <v>0</v>
      </c>
      <c r="K305" s="81">
        <v>0</v>
      </c>
      <c r="L305" s="81">
        <v>0</v>
      </c>
    </row>
    <row r="306" spans="1:12" ht="26.25" customHeight="1">
      <c r="A306" s="21" t="s">
        <v>11</v>
      </c>
      <c r="B306" s="39" t="s">
        <v>249</v>
      </c>
      <c r="C306" s="35">
        <v>800</v>
      </c>
      <c r="D306" s="36">
        <v>18.329999999999998</v>
      </c>
      <c r="E306" s="47"/>
      <c r="F306" s="28"/>
      <c r="G306" s="3"/>
      <c r="J306" s="78">
        <v>29.21</v>
      </c>
      <c r="K306" s="78">
        <v>21.8</v>
      </c>
      <c r="L306" s="81">
        <f t="shared" si="42"/>
        <v>74.631975350907226</v>
      </c>
    </row>
    <row r="307" spans="1:12" ht="42" customHeight="1">
      <c r="A307" s="48" t="s">
        <v>224</v>
      </c>
      <c r="B307" s="49" t="s">
        <v>250</v>
      </c>
      <c r="C307" s="35" t="s">
        <v>7</v>
      </c>
      <c r="D307" s="51">
        <f>D308+D310+D313+D316+D318+D320</f>
        <v>27497.280000000002</v>
      </c>
      <c r="E307" s="47"/>
      <c r="F307" s="28"/>
      <c r="G307" s="3"/>
      <c r="J307" s="51">
        <f t="shared" ref="J307:K307" si="43">J308+J310+J313+J316+J318+J320</f>
        <v>28016.720000000001</v>
      </c>
      <c r="K307" s="51">
        <f t="shared" si="43"/>
        <v>19696.080000000002</v>
      </c>
      <c r="L307" s="83">
        <f t="shared" si="42"/>
        <v>70.301163019796746</v>
      </c>
    </row>
    <row r="308" spans="1:12" ht="40.5" customHeight="1">
      <c r="A308" s="21" t="s">
        <v>306</v>
      </c>
      <c r="B308" s="39" t="s">
        <v>251</v>
      </c>
      <c r="C308" s="35" t="s">
        <v>7</v>
      </c>
      <c r="D308" s="36">
        <f>D309</f>
        <v>11504.6</v>
      </c>
      <c r="E308" s="47"/>
      <c r="F308" s="28"/>
      <c r="G308" s="3"/>
      <c r="J308" s="36">
        <f>J309</f>
        <v>0</v>
      </c>
      <c r="K308" s="36">
        <f>K309</f>
        <v>0</v>
      </c>
      <c r="L308" s="81">
        <v>0</v>
      </c>
    </row>
    <row r="309" spans="1:12" ht="31.5" customHeight="1">
      <c r="A309" s="21" t="s">
        <v>10</v>
      </c>
      <c r="B309" s="39" t="s">
        <v>251</v>
      </c>
      <c r="C309" s="35">
        <v>300</v>
      </c>
      <c r="D309" s="36">
        <v>11504.6</v>
      </c>
      <c r="E309" s="47"/>
      <c r="F309" s="28"/>
      <c r="G309" s="3"/>
      <c r="J309" s="78">
        <v>0</v>
      </c>
      <c r="K309" s="78">
        <v>0</v>
      </c>
      <c r="L309" s="81">
        <v>0</v>
      </c>
    </row>
    <row r="310" spans="1:12" ht="60" customHeight="1">
      <c r="A310" s="21" t="s">
        <v>308</v>
      </c>
      <c r="B310" s="39" t="s">
        <v>252</v>
      </c>
      <c r="C310" s="35" t="s">
        <v>7</v>
      </c>
      <c r="D310" s="36">
        <f>D311+D312</f>
        <v>14452.02</v>
      </c>
      <c r="E310" s="47"/>
      <c r="F310" s="28"/>
      <c r="G310" s="3"/>
      <c r="J310" s="36">
        <f>J311+J312</f>
        <v>0</v>
      </c>
      <c r="K310" s="36">
        <f>K311+K312</f>
        <v>0</v>
      </c>
      <c r="L310" s="81">
        <v>0</v>
      </c>
    </row>
    <row r="311" spans="1:12" ht="24.75" customHeight="1">
      <c r="A311" s="21" t="s">
        <v>9</v>
      </c>
      <c r="B311" s="39" t="s">
        <v>252</v>
      </c>
      <c r="C311" s="35">
        <v>200</v>
      </c>
      <c r="D311" s="36">
        <v>0</v>
      </c>
      <c r="E311" s="47"/>
      <c r="F311" s="28"/>
      <c r="G311" s="3"/>
      <c r="J311" s="81">
        <v>0</v>
      </c>
      <c r="K311" s="78">
        <v>0</v>
      </c>
      <c r="L311" s="81">
        <v>0</v>
      </c>
    </row>
    <row r="312" spans="1:12" ht="30.75" customHeight="1">
      <c r="A312" s="21" t="s">
        <v>10</v>
      </c>
      <c r="B312" s="39" t="s">
        <v>252</v>
      </c>
      <c r="C312" s="35">
        <v>300</v>
      </c>
      <c r="D312" s="36">
        <v>14452.02</v>
      </c>
      <c r="E312" s="47"/>
      <c r="F312" s="28"/>
      <c r="G312" s="3"/>
      <c r="J312" s="78">
        <v>0</v>
      </c>
      <c r="K312" s="78">
        <v>0</v>
      </c>
      <c r="L312" s="81">
        <v>0</v>
      </c>
    </row>
    <row r="313" spans="1:12" ht="41.25" customHeight="1">
      <c r="A313" s="21" t="s">
        <v>361</v>
      </c>
      <c r="B313" s="39" t="s">
        <v>253</v>
      </c>
      <c r="C313" s="35" t="s">
        <v>7</v>
      </c>
      <c r="D313" s="36">
        <f>D314+D315</f>
        <v>1398.16</v>
      </c>
      <c r="E313" s="47"/>
      <c r="F313" s="28"/>
      <c r="G313" s="3"/>
      <c r="J313" s="36">
        <f>J314+J315</f>
        <v>1398.16</v>
      </c>
      <c r="K313" s="36">
        <f>K314+K315</f>
        <v>986.08</v>
      </c>
      <c r="L313" s="81">
        <f t="shared" si="42"/>
        <v>70.526978314356015</v>
      </c>
    </row>
    <row r="314" spans="1:12" ht="66" customHeight="1">
      <c r="A314" s="21" t="s">
        <v>19</v>
      </c>
      <c r="B314" s="39" t="s">
        <v>253</v>
      </c>
      <c r="C314" s="35">
        <v>100</v>
      </c>
      <c r="D314" s="36">
        <v>1279.22</v>
      </c>
      <c r="E314" s="47"/>
      <c r="F314" s="28"/>
      <c r="G314" s="3"/>
      <c r="J314" s="78">
        <v>1279.22</v>
      </c>
      <c r="K314" s="78">
        <v>956.34</v>
      </c>
      <c r="L314" s="81">
        <f t="shared" si="42"/>
        <v>74.759619142915213</v>
      </c>
    </row>
    <row r="315" spans="1:12" ht="24" customHeight="1">
      <c r="A315" s="21" t="s">
        <v>9</v>
      </c>
      <c r="B315" s="39" t="s">
        <v>253</v>
      </c>
      <c r="C315" s="35">
        <v>200</v>
      </c>
      <c r="D315" s="36">
        <v>118.94</v>
      </c>
      <c r="E315" s="47"/>
      <c r="F315" s="28"/>
      <c r="G315" s="3"/>
      <c r="J315" s="78">
        <v>118.94</v>
      </c>
      <c r="K315" s="81">
        <v>29.74</v>
      </c>
      <c r="L315" s="81">
        <f t="shared" si="42"/>
        <v>25.004203800235413</v>
      </c>
    </row>
    <row r="316" spans="1:12" ht="27" customHeight="1">
      <c r="A316" s="21" t="s">
        <v>310</v>
      </c>
      <c r="B316" s="39" t="s">
        <v>311</v>
      </c>
      <c r="C316" s="35" t="s">
        <v>7</v>
      </c>
      <c r="D316" s="36">
        <f>D317</f>
        <v>142.5</v>
      </c>
      <c r="E316" s="47"/>
      <c r="F316" s="28"/>
      <c r="G316" s="3"/>
      <c r="J316" s="36">
        <f>J317</f>
        <v>450</v>
      </c>
      <c r="K316" s="36">
        <f>K317</f>
        <v>450</v>
      </c>
      <c r="L316" s="81">
        <f t="shared" si="42"/>
        <v>100</v>
      </c>
    </row>
    <row r="317" spans="1:12" ht="20.25" customHeight="1">
      <c r="A317" s="21" t="s">
        <v>10</v>
      </c>
      <c r="B317" s="39" t="s">
        <v>311</v>
      </c>
      <c r="C317" s="35">
        <v>300</v>
      </c>
      <c r="D317" s="36">
        <v>142.5</v>
      </c>
      <c r="E317" s="47"/>
      <c r="F317" s="28"/>
      <c r="G317" s="3"/>
      <c r="J317" s="81">
        <v>450</v>
      </c>
      <c r="K317" s="81">
        <v>450</v>
      </c>
      <c r="L317" s="81">
        <f t="shared" si="42"/>
        <v>100</v>
      </c>
    </row>
    <row r="318" spans="1:12" ht="20.25" customHeight="1">
      <c r="A318" s="21" t="s">
        <v>306</v>
      </c>
      <c r="B318" s="39" t="s">
        <v>307</v>
      </c>
      <c r="C318" s="35" t="s">
        <v>7</v>
      </c>
      <c r="D318" s="36">
        <f>D319</f>
        <v>0</v>
      </c>
      <c r="E318" s="47"/>
      <c r="F318" s="28"/>
      <c r="G318" s="3"/>
      <c r="J318" s="36">
        <f t="shared" ref="J318:K318" si="44">J319</f>
        <v>11882</v>
      </c>
      <c r="K318" s="36">
        <f t="shared" si="44"/>
        <v>7824.65</v>
      </c>
      <c r="L318" s="81">
        <f t="shared" si="42"/>
        <v>65.85297088032317</v>
      </c>
    </row>
    <row r="319" spans="1:12" ht="20.25" customHeight="1">
      <c r="A319" s="21" t="s">
        <v>10</v>
      </c>
      <c r="B319" s="39" t="s">
        <v>307</v>
      </c>
      <c r="C319" s="35">
        <v>300</v>
      </c>
      <c r="D319" s="36">
        <v>0</v>
      </c>
      <c r="E319" s="47"/>
      <c r="F319" s="28"/>
      <c r="G319" s="3"/>
      <c r="J319" s="81">
        <v>11882</v>
      </c>
      <c r="K319" s="81">
        <v>7824.65</v>
      </c>
      <c r="L319" s="81">
        <f t="shared" si="42"/>
        <v>65.85297088032317</v>
      </c>
    </row>
    <row r="320" spans="1:12" ht="63.75" customHeight="1">
      <c r="A320" s="21" t="s">
        <v>308</v>
      </c>
      <c r="B320" s="39" t="s">
        <v>309</v>
      </c>
      <c r="C320" s="35" t="s">
        <v>7</v>
      </c>
      <c r="D320" s="36">
        <f>D321</f>
        <v>0</v>
      </c>
      <c r="E320" s="47"/>
      <c r="F320" s="28"/>
      <c r="G320" s="3"/>
      <c r="J320" s="36">
        <f t="shared" ref="J320:K320" si="45">J321</f>
        <v>14286.56</v>
      </c>
      <c r="K320" s="36">
        <f t="shared" si="45"/>
        <v>10435.35</v>
      </c>
      <c r="L320" s="81">
        <f t="shared" si="42"/>
        <v>73.043125846949863</v>
      </c>
    </row>
    <row r="321" spans="1:12" ht="20.25" customHeight="1">
      <c r="A321" s="21" t="s">
        <v>10</v>
      </c>
      <c r="B321" s="39" t="s">
        <v>309</v>
      </c>
      <c r="C321" s="35">
        <v>300</v>
      </c>
      <c r="D321" s="36">
        <v>0</v>
      </c>
      <c r="E321" s="47"/>
      <c r="F321" s="28"/>
      <c r="G321" s="3"/>
      <c r="J321" s="81">
        <v>14286.56</v>
      </c>
      <c r="K321" s="81">
        <v>10435.35</v>
      </c>
      <c r="L321" s="81">
        <f t="shared" si="42"/>
        <v>73.043125846949863</v>
      </c>
    </row>
    <row r="322" spans="1:12" ht="42.75" customHeight="1">
      <c r="A322" s="65" t="s">
        <v>48</v>
      </c>
      <c r="B322" s="49" t="s">
        <v>165</v>
      </c>
      <c r="C322" s="50" t="s">
        <v>7</v>
      </c>
      <c r="D322" s="51">
        <f>D323+D328+D335</f>
        <v>6207.59</v>
      </c>
      <c r="E322" s="15" t="e">
        <f>E323+E328</f>
        <v>#REF!</v>
      </c>
      <c r="F322" s="15">
        <f>F323+F328</f>
        <v>2451.08</v>
      </c>
      <c r="G322" s="3"/>
      <c r="J322" s="51">
        <f>J323+J328+J335</f>
        <v>6287.51</v>
      </c>
      <c r="K322" s="51">
        <f>K323+K328+K335</f>
        <v>4565.1899999999996</v>
      </c>
      <c r="L322" s="83">
        <f t="shared" si="42"/>
        <v>72.607280147466952</v>
      </c>
    </row>
    <row r="323" spans="1:12" ht="27" customHeight="1">
      <c r="A323" s="17" t="s">
        <v>163</v>
      </c>
      <c r="B323" s="39" t="s">
        <v>164</v>
      </c>
      <c r="C323" s="35" t="s">
        <v>7</v>
      </c>
      <c r="D323" s="36">
        <f>D324+D326</f>
        <v>1457.87</v>
      </c>
      <c r="E323" s="15" t="e">
        <f>E324+E326+#REF!</f>
        <v>#REF!</v>
      </c>
      <c r="F323" s="15">
        <v>1415.6000000000001</v>
      </c>
      <c r="G323" s="3"/>
      <c r="J323" s="36">
        <f>J324+J326</f>
        <v>1472.26</v>
      </c>
      <c r="K323" s="36">
        <f>K324+K326</f>
        <v>1075.6199999999999</v>
      </c>
      <c r="L323" s="81">
        <f t="shared" si="42"/>
        <v>73.059106407835557</v>
      </c>
    </row>
    <row r="324" spans="1:12" ht="24" customHeight="1">
      <c r="A324" s="21" t="s">
        <v>39</v>
      </c>
      <c r="B324" s="39" t="s">
        <v>166</v>
      </c>
      <c r="C324" s="35" t="s">
        <v>7</v>
      </c>
      <c r="D324" s="36">
        <f>D325</f>
        <v>41.55</v>
      </c>
      <c r="E324" s="15">
        <v>294.18</v>
      </c>
      <c r="F324" s="15">
        <v>58.940000000000005</v>
      </c>
      <c r="G324" s="3"/>
      <c r="J324" s="36">
        <f>J325</f>
        <v>41.55</v>
      </c>
      <c r="K324" s="36">
        <f>K325</f>
        <v>41.55</v>
      </c>
      <c r="L324" s="81">
        <f t="shared" si="42"/>
        <v>100</v>
      </c>
    </row>
    <row r="325" spans="1:12" ht="61.5" customHeight="1">
      <c r="A325" s="5" t="s">
        <v>8</v>
      </c>
      <c r="B325" s="39" t="s">
        <v>166</v>
      </c>
      <c r="C325" s="35" t="s">
        <v>2</v>
      </c>
      <c r="D325" s="36">
        <v>41.55</v>
      </c>
      <c r="E325" s="15">
        <v>58.17</v>
      </c>
      <c r="F325" s="15">
        <v>58.17</v>
      </c>
      <c r="G325" s="3"/>
      <c r="J325" s="79">
        <v>41.55</v>
      </c>
      <c r="K325" s="80">
        <v>41.55</v>
      </c>
      <c r="L325" s="81">
        <f t="shared" si="42"/>
        <v>100</v>
      </c>
    </row>
    <row r="326" spans="1:12" ht="50.25" customHeight="1">
      <c r="A326" s="5" t="s">
        <v>40</v>
      </c>
      <c r="B326" s="39" t="s">
        <v>167</v>
      </c>
      <c r="C326" s="35" t="s">
        <v>7</v>
      </c>
      <c r="D326" s="36">
        <f>D327</f>
        <v>1416.32</v>
      </c>
      <c r="E326" s="15">
        <v>1356.66</v>
      </c>
      <c r="F326" s="15">
        <v>1356.66</v>
      </c>
      <c r="G326" s="3"/>
      <c r="J326" s="36">
        <f>J327</f>
        <v>1430.71</v>
      </c>
      <c r="K326" s="36">
        <f>K327</f>
        <v>1034.07</v>
      </c>
      <c r="L326" s="81">
        <f t="shared" si="42"/>
        <v>72.276701777439172</v>
      </c>
    </row>
    <row r="327" spans="1:12" ht="61.5" customHeight="1">
      <c r="A327" s="5" t="s">
        <v>8</v>
      </c>
      <c r="B327" s="39" t="s">
        <v>167</v>
      </c>
      <c r="C327" s="35" t="s">
        <v>2</v>
      </c>
      <c r="D327" s="36">
        <v>1416.32</v>
      </c>
      <c r="E327" s="15">
        <v>1356.66</v>
      </c>
      <c r="F327" s="15">
        <v>1356.66</v>
      </c>
      <c r="G327" s="3"/>
      <c r="J327" s="78">
        <v>1430.71</v>
      </c>
      <c r="K327" s="78">
        <v>1034.07</v>
      </c>
      <c r="L327" s="81">
        <f t="shared" si="42"/>
        <v>72.276701777439172</v>
      </c>
    </row>
    <row r="328" spans="1:12" ht="43.5" customHeight="1">
      <c r="A328" s="17" t="s">
        <v>62</v>
      </c>
      <c r="B328" s="39" t="s">
        <v>168</v>
      </c>
      <c r="C328" s="35" t="s">
        <v>7</v>
      </c>
      <c r="D328" s="36">
        <f>D329+D333</f>
        <v>2802.38</v>
      </c>
      <c r="E328" s="15">
        <f>E329+E333</f>
        <v>1095.71</v>
      </c>
      <c r="F328" s="15">
        <f>F329+F333</f>
        <v>1035.48</v>
      </c>
      <c r="G328" s="3"/>
      <c r="J328" s="36">
        <f>J329+J333</f>
        <v>2843.71</v>
      </c>
      <c r="K328" s="36">
        <f>K329+K333</f>
        <v>2001.49</v>
      </c>
      <c r="L328" s="81">
        <f t="shared" si="42"/>
        <v>70.383055937490113</v>
      </c>
    </row>
    <row r="329" spans="1:12" ht="24" customHeight="1">
      <c r="A329" s="21" t="s">
        <v>17</v>
      </c>
      <c r="B329" s="39" t="s">
        <v>169</v>
      </c>
      <c r="C329" s="35" t="s">
        <v>7</v>
      </c>
      <c r="D329" s="36">
        <f>D330+D331+D332</f>
        <v>684.87</v>
      </c>
      <c r="E329" s="15">
        <f>E330+E331</f>
        <v>118.4</v>
      </c>
      <c r="F329" s="15">
        <f>F330+F331</f>
        <v>58.17</v>
      </c>
      <c r="G329" s="3"/>
      <c r="J329" s="36">
        <f>J330+J331+J332</f>
        <v>709.00000000000011</v>
      </c>
      <c r="K329" s="36">
        <f>K330+K331+K332</f>
        <v>398.28</v>
      </c>
      <c r="L329" s="81">
        <f t="shared" si="42"/>
        <v>56.174894217207317</v>
      </c>
    </row>
    <row r="330" spans="1:12" ht="63.75" customHeight="1">
      <c r="A330" s="5" t="s">
        <v>8</v>
      </c>
      <c r="B330" s="39" t="s">
        <v>169</v>
      </c>
      <c r="C330" s="35">
        <v>100</v>
      </c>
      <c r="D330" s="36">
        <v>59.18</v>
      </c>
      <c r="E330" s="15">
        <v>58.17</v>
      </c>
      <c r="F330" s="15">
        <v>58.17</v>
      </c>
      <c r="G330" s="3"/>
      <c r="J330" s="78">
        <v>61.48</v>
      </c>
      <c r="K330" s="81">
        <v>60.47</v>
      </c>
      <c r="L330" s="81">
        <f t="shared" si="42"/>
        <v>98.357189329863374</v>
      </c>
    </row>
    <row r="331" spans="1:12" ht="24" customHeight="1">
      <c r="A331" s="5" t="s">
        <v>9</v>
      </c>
      <c r="B331" s="39" t="s">
        <v>169</v>
      </c>
      <c r="C331" s="35">
        <v>200</v>
      </c>
      <c r="D331" s="36">
        <v>619.09</v>
      </c>
      <c r="E331" s="15">
        <v>60.23</v>
      </c>
      <c r="F331" s="25">
        <v>0</v>
      </c>
      <c r="G331" s="3"/>
      <c r="J331" s="78">
        <v>641.32000000000005</v>
      </c>
      <c r="K331" s="78">
        <v>337.34</v>
      </c>
      <c r="L331" s="81">
        <f t="shared" si="42"/>
        <v>52.600885673298812</v>
      </c>
    </row>
    <row r="332" spans="1:12" ht="18.75">
      <c r="A332" s="5" t="s">
        <v>11</v>
      </c>
      <c r="B332" s="39" t="s">
        <v>169</v>
      </c>
      <c r="C332" s="35">
        <v>800</v>
      </c>
      <c r="D332" s="36">
        <v>6.6</v>
      </c>
      <c r="E332" s="15"/>
      <c r="F332" s="25"/>
      <c r="G332" s="3"/>
      <c r="J332" s="81">
        <v>6.2</v>
      </c>
      <c r="K332" s="81">
        <v>0.47</v>
      </c>
      <c r="L332" s="81">
        <f t="shared" si="42"/>
        <v>7.5806451612903221</v>
      </c>
    </row>
    <row r="333" spans="1:12" ht="37.5">
      <c r="A333" s="21" t="s">
        <v>18</v>
      </c>
      <c r="B333" s="39" t="s">
        <v>170</v>
      </c>
      <c r="C333" s="35" t="s">
        <v>7</v>
      </c>
      <c r="D333" s="36">
        <f>D334</f>
        <v>2117.5100000000002</v>
      </c>
      <c r="E333" s="15">
        <f>E334</f>
        <v>977.31</v>
      </c>
      <c r="F333" s="15">
        <f>F334</f>
        <v>977.31</v>
      </c>
      <c r="G333" s="3"/>
      <c r="J333" s="36">
        <f>J334</f>
        <v>2134.71</v>
      </c>
      <c r="K333" s="36">
        <f>K334</f>
        <v>1603.21</v>
      </c>
      <c r="L333" s="81">
        <f t="shared" si="42"/>
        <v>75.102004487729019</v>
      </c>
    </row>
    <row r="334" spans="1:12" ht="61.5" customHeight="1">
      <c r="A334" s="5" t="s">
        <v>8</v>
      </c>
      <c r="B334" s="39" t="s">
        <v>170</v>
      </c>
      <c r="C334" s="35">
        <v>100</v>
      </c>
      <c r="D334" s="36">
        <v>2117.5100000000002</v>
      </c>
      <c r="E334" s="15">
        <v>977.31</v>
      </c>
      <c r="F334" s="15">
        <v>977.31</v>
      </c>
      <c r="G334" s="3"/>
      <c r="J334" s="81">
        <v>2134.71</v>
      </c>
      <c r="K334" s="78">
        <v>1603.21</v>
      </c>
      <c r="L334" s="81">
        <f t="shared" si="42"/>
        <v>75.102004487729019</v>
      </c>
    </row>
    <row r="335" spans="1:12" ht="18.75">
      <c r="A335" s="5" t="s">
        <v>52</v>
      </c>
      <c r="B335" s="39" t="s">
        <v>171</v>
      </c>
      <c r="C335" s="35" t="s">
        <v>7</v>
      </c>
      <c r="D335" s="36">
        <f>D336+D339</f>
        <v>1947.3400000000001</v>
      </c>
      <c r="E335" s="15"/>
      <c r="F335" s="15"/>
      <c r="G335" s="3"/>
      <c r="J335" s="36">
        <f>J336+J339</f>
        <v>1971.54</v>
      </c>
      <c r="K335" s="36">
        <f>K336+K339</f>
        <v>1488.0800000000002</v>
      </c>
      <c r="L335" s="81">
        <f t="shared" si="42"/>
        <v>75.47805268977551</v>
      </c>
    </row>
    <row r="336" spans="1:12" ht="18.75">
      <c r="A336" s="21" t="s">
        <v>17</v>
      </c>
      <c r="B336" s="39" t="s">
        <v>172</v>
      </c>
      <c r="C336" s="35" t="s">
        <v>7</v>
      </c>
      <c r="D336" s="36">
        <f>D337+D338</f>
        <v>190.17000000000002</v>
      </c>
      <c r="E336" s="15"/>
      <c r="F336" s="15"/>
      <c r="G336" s="3"/>
      <c r="J336" s="36">
        <f>J337+J338</f>
        <v>190.03</v>
      </c>
      <c r="K336" s="36">
        <f>K337+K338</f>
        <v>136.19999999999999</v>
      </c>
      <c r="L336" s="81">
        <f t="shared" si="42"/>
        <v>71.672893753617842</v>
      </c>
    </row>
    <row r="337" spans="1:12" ht="66.75" customHeight="1">
      <c r="A337" s="5" t="s">
        <v>8</v>
      </c>
      <c r="B337" s="39" t="s">
        <v>172</v>
      </c>
      <c r="C337" s="35">
        <v>100</v>
      </c>
      <c r="D337" s="36">
        <v>74.790000000000006</v>
      </c>
      <c r="E337" s="15"/>
      <c r="F337" s="15"/>
      <c r="G337" s="3"/>
      <c r="J337" s="78">
        <v>74.790000000000006</v>
      </c>
      <c r="K337" s="81">
        <v>74.790000000000006</v>
      </c>
      <c r="L337" s="81">
        <f t="shared" si="42"/>
        <v>100</v>
      </c>
    </row>
    <row r="338" spans="1:12" ht="20.25" customHeight="1">
      <c r="A338" s="5" t="s">
        <v>9</v>
      </c>
      <c r="B338" s="39" t="s">
        <v>172</v>
      </c>
      <c r="C338" s="35">
        <v>200</v>
      </c>
      <c r="D338" s="36">
        <v>115.38</v>
      </c>
      <c r="E338" s="15"/>
      <c r="F338" s="15"/>
      <c r="G338" s="3"/>
      <c r="J338" s="78">
        <v>115.24</v>
      </c>
      <c r="K338" s="78">
        <v>61.41</v>
      </c>
      <c r="L338" s="81">
        <f t="shared" si="42"/>
        <v>53.288788615064206</v>
      </c>
    </row>
    <row r="339" spans="1:12" ht="45" customHeight="1">
      <c r="A339" s="21" t="s">
        <v>18</v>
      </c>
      <c r="B339" s="39" t="s">
        <v>173</v>
      </c>
      <c r="C339" s="35" t="s">
        <v>7</v>
      </c>
      <c r="D339" s="36">
        <f>D340</f>
        <v>1757.17</v>
      </c>
      <c r="E339" s="15"/>
      <c r="F339" s="15"/>
      <c r="G339" s="3"/>
      <c r="J339" s="36">
        <f>J340</f>
        <v>1781.51</v>
      </c>
      <c r="K339" s="36">
        <f>K340</f>
        <v>1351.88</v>
      </c>
      <c r="L339" s="81">
        <f t="shared" si="42"/>
        <v>75.883941151046031</v>
      </c>
    </row>
    <row r="340" spans="1:12" ht="57" customHeight="1">
      <c r="A340" s="5" t="s">
        <v>8</v>
      </c>
      <c r="B340" s="39" t="s">
        <v>173</v>
      </c>
      <c r="C340" s="35">
        <v>100</v>
      </c>
      <c r="D340" s="36">
        <v>1757.17</v>
      </c>
      <c r="E340" s="15"/>
      <c r="F340" s="15"/>
      <c r="G340" s="3"/>
      <c r="J340" s="78">
        <v>1781.51</v>
      </c>
      <c r="K340" s="81">
        <v>1351.88</v>
      </c>
      <c r="L340" s="81">
        <f t="shared" si="42"/>
        <v>75.883941151046031</v>
      </c>
    </row>
    <row r="341" spans="1:12" ht="45" customHeight="1">
      <c r="A341" s="65" t="s">
        <v>53</v>
      </c>
      <c r="B341" s="49" t="s">
        <v>174</v>
      </c>
      <c r="C341" s="50" t="s">
        <v>7</v>
      </c>
      <c r="D341" s="51">
        <f>D342+D347+D359+D362+D368+D389+D392+D366</f>
        <v>35074.01</v>
      </c>
      <c r="E341" s="28" t="e">
        <f>E342+E347+E375</f>
        <v>#REF!</v>
      </c>
      <c r="F341" s="28" t="e">
        <f>F342+F347+F375</f>
        <v>#REF!</v>
      </c>
      <c r="G341" s="3"/>
      <c r="J341" s="51">
        <f>J342+J347+J359+J362+J368+J389+J392</f>
        <v>49390.520000000004</v>
      </c>
      <c r="K341" s="51">
        <f>K342+K347+K359+K362+K368+K389+K392</f>
        <v>29997.430000000004</v>
      </c>
      <c r="L341" s="83">
        <f t="shared" si="42"/>
        <v>60.735197766696935</v>
      </c>
    </row>
    <row r="342" spans="1:12" ht="25.5" customHeight="1">
      <c r="A342" s="17" t="s">
        <v>49</v>
      </c>
      <c r="B342" s="39" t="s">
        <v>175</v>
      </c>
      <c r="C342" s="35" t="s">
        <v>7</v>
      </c>
      <c r="D342" s="36">
        <f>D345+D343</f>
        <v>1451.3899999999999</v>
      </c>
      <c r="E342" s="28" t="e">
        <f>#REF!+E345</f>
        <v>#REF!</v>
      </c>
      <c r="F342" s="28" t="e">
        <f>#REF!+F345</f>
        <v>#REF!</v>
      </c>
      <c r="G342" s="3"/>
      <c r="J342" s="36">
        <f>J345+J343</f>
        <v>1451.3899999999999</v>
      </c>
      <c r="K342" s="36">
        <f>K345+K343</f>
        <v>1142.04</v>
      </c>
      <c r="L342" s="81">
        <f t="shared" si="42"/>
        <v>78.685949331330661</v>
      </c>
    </row>
    <row r="343" spans="1:12" ht="27" customHeight="1">
      <c r="A343" s="17" t="s">
        <v>17</v>
      </c>
      <c r="B343" s="39" t="s">
        <v>176</v>
      </c>
      <c r="C343" s="35" t="s">
        <v>7</v>
      </c>
      <c r="D343" s="36">
        <f>D344</f>
        <v>41.56</v>
      </c>
      <c r="E343" s="28"/>
      <c r="F343" s="28"/>
      <c r="G343" s="3"/>
      <c r="J343" s="36">
        <f>J344</f>
        <v>41.56</v>
      </c>
      <c r="K343" s="36">
        <f>K344</f>
        <v>41.55</v>
      </c>
      <c r="L343" s="81">
        <f t="shared" si="42"/>
        <v>99.975938402309907</v>
      </c>
    </row>
    <row r="344" spans="1:12" ht="64.5" customHeight="1">
      <c r="A344" s="5" t="s">
        <v>8</v>
      </c>
      <c r="B344" s="39" t="s">
        <v>176</v>
      </c>
      <c r="C344" s="35">
        <v>100</v>
      </c>
      <c r="D344" s="36">
        <v>41.56</v>
      </c>
      <c r="E344" s="28"/>
      <c r="F344" s="28"/>
      <c r="G344" s="3"/>
      <c r="J344" s="78">
        <v>41.56</v>
      </c>
      <c r="K344" s="81">
        <v>41.55</v>
      </c>
      <c r="L344" s="81">
        <f t="shared" si="42"/>
        <v>99.975938402309907</v>
      </c>
    </row>
    <row r="345" spans="1:12" ht="40.5" customHeight="1">
      <c r="A345" s="21" t="s">
        <v>18</v>
      </c>
      <c r="B345" s="39" t="s">
        <v>177</v>
      </c>
      <c r="C345" s="35" t="s">
        <v>7</v>
      </c>
      <c r="D345" s="36">
        <f>D346</f>
        <v>1409.83</v>
      </c>
      <c r="E345" s="15">
        <f>E346</f>
        <v>991.48</v>
      </c>
      <c r="F345" s="15">
        <f>F346</f>
        <v>991.48</v>
      </c>
      <c r="G345" s="3"/>
      <c r="J345" s="36">
        <f>J346</f>
        <v>1409.83</v>
      </c>
      <c r="K345" s="36">
        <f>K346</f>
        <v>1100.49</v>
      </c>
      <c r="L345" s="81">
        <f t="shared" si="42"/>
        <v>78.058347460332101</v>
      </c>
    </row>
    <row r="346" spans="1:12" ht="61.9" customHeight="1">
      <c r="A346" s="5" t="s">
        <v>8</v>
      </c>
      <c r="B346" s="39" t="s">
        <v>177</v>
      </c>
      <c r="C346" s="35">
        <v>100</v>
      </c>
      <c r="D346" s="36">
        <v>1409.83</v>
      </c>
      <c r="E346" s="15">
        <v>991.48</v>
      </c>
      <c r="F346" s="15">
        <v>991.48</v>
      </c>
      <c r="G346" s="3"/>
      <c r="J346" s="81">
        <v>1409.83</v>
      </c>
      <c r="K346" s="81">
        <v>1100.49</v>
      </c>
      <c r="L346" s="81">
        <f t="shared" si="42"/>
        <v>78.058347460332101</v>
      </c>
    </row>
    <row r="347" spans="1:12" ht="41.25" customHeight="1">
      <c r="A347" s="16" t="s">
        <v>63</v>
      </c>
      <c r="B347" s="39" t="s">
        <v>178</v>
      </c>
      <c r="C347" s="35" t="s">
        <v>7</v>
      </c>
      <c r="D347" s="36">
        <f>D348+D352+D354+D357</f>
        <v>30562.54</v>
      </c>
      <c r="E347" s="28" t="e">
        <f>E348+E352+E354+#REF!+#REF!+E360+E362+E368+#REF!+#REF!+E369</f>
        <v>#REF!</v>
      </c>
      <c r="F347" s="28" t="e">
        <f>F348+F352+F354+#REF!+#REF!+F360+F362+F368+#REF!+#REF!+F369</f>
        <v>#REF!</v>
      </c>
      <c r="G347" s="3"/>
      <c r="J347" s="36">
        <f>J348+J352+J354+J357</f>
        <v>32694.329999999998</v>
      </c>
      <c r="K347" s="36">
        <f>K348+K352+K354+K357</f>
        <v>23731.230000000003</v>
      </c>
      <c r="L347" s="81">
        <f t="shared" si="42"/>
        <v>72.585154673608557</v>
      </c>
    </row>
    <row r="348" spans="1:12" ht="28.5" customHeight="1">
      <c r="A348" s="21" t="s">
        <v>17</v>
      </c>
      <c r="B348" s="39" t="s">
        <v>179</v>
      </c>
      <c r="C348" s="35" t="s">
        <v>7</v>
      </c>
      <c r="D348" s="36">
        <f>D349+D350+D351</f>
        <v>7487.8500000000013</v>
      </c>
      <c r="E348" s="15">
        <f>E349+E350+E351</f>
        <v>7308.61</v>
      </c>
      <c r="F348" s="15">
        <f>F349+F350+F351</f>
        <v>7803.07</v>
      </c>
      <c r="G348" s="3"/>
      <c r="J348" s="36">
        <f>J349+J350+J351</f>
        <v>9619.64</v>
      </c>
      <c r="K348" s="36">
        <f>K349+K350+K351</f>
        <v>6980.59</v>
      </c>
      <c r="L348" s="81">
        <f t="shared" si="42"/>
        <v>72.566021181665846</v>
      </c>
    </row>
    <row r="349" spans="1:12" ht="60" customHeight="1">
      <c r="A349" s="21" t="s">
        <v>19</v>
      </c>
      <c r="B349" s="39" t="s">
        <v>179</v>
      </c>
      <c r="C349" s="35">
        <v>100</v>
      </c>
      <c r="D349" s="36">
        <v>693.02</v>
      </c>
      <c r="E349" s="15">
        <v>726.03</v>
      </c>
      <c r="F349" s="15">
        <v>726.03</v>
      </c>
      <c r="G349" s="3"/>
      <c r="J349" s="78">
        <v>693.02</v>
      </c>
      <c r="K349" s="81">
        <v>614.53</v>
      </c>
      <c r="L349" s="81">
        <f t="shared" si="42"/>
        <v>88.674208536550168</v>
      </c>
    </row>
    <row r="350" spans="1:12" ht="30" customHeight="1">
      <c r="A350" s="21" t="s">
        <v>9</v>
      </c>
      <c r="B350" s="39" t="s">
        <v>179</v>
      </c>
      <c r="C350" s="35">
        <v>200</v>
      </c>
      <c r="D350" s="36">
        <v>6452.27</v>
      </c>
      <c r="E350" s="15">
        <v>6159.58</v>
      </c>
      <c r="F350" s="15">
        <v>6654.04</v>
      </c>
      <c r="G350" s="3"/>
      <c r="J350" s="78">
        <v>8584.06</v>
      </c>
      <c r="K350" s="81">
        <v>6174.8</v>
      </c>
      <c r="L350" s="81">
        <f t="shared" si="42"/>
        <v>71.933327586247074</v>
      </c>
    </row>
    <row r="351" spans="1:12" ht="18.75">
      <c r="A351" s="21" t="s">
        <v>11</v>
      </c>
      <c r="B351" s="39" t="s">
        <v>179</v>
      </c>
      <c r="C351" s="35">
        <v>800</v>
      </c>
      <c r="D351" s="36">
        <v>342.56</v>
      </c>
      <c r="E351" s="15">
        <v>423</v>
      </c>
      <c r="F351" s="15">
        <v>423</v>
      </c>
      <c r="G351" s="3"/>
      <c r="J351" s="78">
        <v>342.56</v>
      </c>
      <c r="K351" s="78">
        <v>191.26</v>
      </c>
      <c r="L351" s="81">
        <f t="shared" si="42"/>
        <v>55.83255488089678</v>
      </c>
    </row>
    <row r="352" spans="1:12" ht="37.5">
      <c r="A352" s="21" t="s">
        <v>18</v>
      </c>
      <c r="B352" s="39" t="s">
        <v>180</v>
      </c>
      <c r="C352" s="35" t="s">
        <v>7</v>
      </c>
      <c r="D352" s="36">
        <f>D353</f>
        <v>22506.87</v>
      </c>
      <c r="E352" s="15">
        <f>E353</f>
        <v>13814.35</v>
      </c>
      <c r="F352" s="15">
        <f>F353</f>
        <v>13814.35</v>
      </c>
      <c r="G352" s="3"/>
      <c r="J352" s="36">
        <f>J353</f>
        <v>22506.87</v>
      </c>
      <c r="K352" s="36">
        <f>K353</f>
        <v>16328.03</v>
      </c>
      <c r="L352" s="81">
        <f t="shared" si="42"/>
        <v>72.546871244202322</v>
      </c>
    </row>
    <row r="353" spans="1:12" ht="56.25">
      <c r="A353" s="5" t="s">
        <v>8</v>
      </c>
      <c r="B353" s="39" t="s">
        <v>180</v>
      </c>
      <c r="C353" s="35">
        <v>100</v>
      </c>
      <c r="D353" s="36">
        <v>22506.87</v>
      </c>
      <c r="E353" s="15">
        <v>13814.35</v>
      </c>
      <c r="F353" s="15">
        <v>13814.35</v>
      </c>
      <c r="G353" s="3"/>
      <c r="J353" s="78">
        <v>22506.87</v>
      </c>
      <c r="K353" s="78">
        <v>16328.03</v>
      </c>
      <c r="L353" s="81">
        <f t="shared" si="42"/>
        <v>72.546871244202322</v>
      </c>
    </row>
    <row r="354" spans="1:12" ht="36" customHeight="1">
      <c r="A354" s="21" t="s">
        <v>27</v>
      </c>
      <c r="B354" s="39" t="s">
        <v>181</v>
      </c>
      <c r="C354" s="35" t="s">
        <v>7</v>
      </c>
      <c r="D354" s="36">
        <f>D355+D356</f>
        <v>528.1</v>
      </c>
      <c r="E354" s="15">
        <f>E358</f>
        <v>200</v>
      </c>
      <c r="F354" s="15">
        <f>F358</f>
        <v>200</v>
      </c>
      <c r="G354" s="3"/>
      <c r="J354" s="36">
        <f>J355+J356</f>
        <v>528.1</v>
      </c>
      <c r="K354" s="36">
        <f>K355+K356</f>
        <v>394.46</v>
      </c>
      <c r="L354" s="81">
        <f t="shared" si="42"/>
        <v>74.694186707063054</v>
      </c>
    </row>
    <row r="355" spans="1:12" ht="62.25" customHeight="1">
      <c r="A355" s="5" t="s">
        <v>8</v>
      </c>
      <c r="B355" s="39" t="s">
        <v>181</v>
      </c>
      <c r="C355" s="35">
        <v>100</v>
      </c>
      <c r="D355" s="36">
        <v>496.72</v>
      </c>
      <c r="E355" s="15"/>
      <c r="F355" s="15"/>
      <c r="G355" s="3"/>
      <c r="J355" s="78">
        <v>496.72</v>
      </c>
      <c r="K355" s="78">
        <v>375.77</v>
      </c>
      <c r="L355" s="81">
        <f t="shared" si="42"/>
        <v>75.650265743275881</v>
      </c>
    </row>
    <row r="356" spans="1:12" ht="35.450000000000003" customHeight="1">
      <c r="A356" s="5" t="s">
        <v>9</v>
      </c>
      <c r="B356" s="39" t="s">
        <v>181</v>
      </c>
      <c r="C356" s="35">
        <v>200</v>
      </c>
      <c r="D356" s="36">
        <v>31.38</v>
      </c>
      <c r="E356" s="15"/>
      <c r="F356" s="15"/>
      <c r="G356" s="3"/>
      <c r="J356" s="78">
        <v>31.38</v>
      </c>
      <c r="K356" s="78">
        <v>18.690000000000001</v>
      </c>
      <c r="L356" s="81">
        <f t="shared" si="42"/>
        <v>59.560229445506693</v>
      </c>
    </row>
    <row r="357" spans="1:12" ht="41.25" customHeight="1">
      <c r="A357" s="5" t="s">
        <v>362</v>
      </c>
      <c r="B357" s="39" t="s">
        <v>182</v>
      </c>
      <c r="C357" s="35" t="s">
        <v>7</v>
      </c>
      <c r="D357" s="36">
        <f>D358</f>
        <v>39.72</v>
      </c>
      <c r="E357" s="15"/>
      <c r="F357" s="15"/>
      <c r="G357" s="3"/>
      <c r="J357" s="36">
        <f>J358</f>
        <v>39.72</v>
      </c>
      <c r="K357" s="36">
        <f>K358</f>
        <v>28.15</v>
      </c>
      <c r="L357" s="81">
        <f t="shared" si="42"/>
        <v>70.871097683786502</v>
      </c>
    </row>
    <row r="358" spans="1:12" ht="22.5" customHeight="1">
      <c r="A358" s="21" t="s">
        <v>9</v>
      </c>
      <c r="B358" s="39" t="s">
        <v>182</v>
      </c>
      <c r="C358" s="35">
        <v>200</v>
      </c>
      <c r="D358" s="36">
        <v>39.72</v>
      </c>
      <c r="E358" s="15">
        <v>200</v>
      </c>
      <c r="F358" s="15">
        <v>200</v>
      </c>
      <c r="G358" s="3"/>
      <c r="J358" s="78">
        <v>39.72</v>
      </c>
      <c r="K358" s="81">
        <v>28.15</v>
      </c>
      <c r="L358" s="81">
        <f t="shared" si="42"/>
        <v>70.871097683786502</v>
      </c>
    </row>
    <row r="359" spans="1:12" ht="25.15" customHeight="1">
      <c r="A359" s="21" t="s">
        <v>41</v>
      </c>
      <c r="B359" s="39" t="s">
        <v>183</v>
      </c>
      <c r="C359" s="35" t="s">
        <v>7</v>
      </c>
      <c r="D359" s="36">
        <f>D360</f>
        <v>6.08</v>
      </c>
      <c r="E359" s="15"/>
      <c r="F359" s="15"/>
      <c r="G359" s="3"/>
      <c r="J359" s="36">
        <f>J360</f>
        <v>6.08</v>
      </c>
      <c r="K359" s="36">
        <f>K360</f>
        <v>0</v>
      </c>
      <c r="L359" s="81">
        <f t="shared" si="42"/>
        <v>0</v>
      </c>
    </row>
    <row r="360" spans="1:12" ht="56.25">
      <c r="A360" s="21" t="s">
        <v>363</v>
      </c>
      <c r="B360" s="39" t="s">
        <v>184</v>
      </c>
      <c r="C360" s="35" t="s">
        <v>7</v>
      </c>
      <c r="D360" s="36">
        <f>D361</f>
        <v>6.08</v>
      </c>
      <c r="E360" s="15">
        <f>E361</f>
        <v>0.98</v>
      </c>
      <c r="F360" s="15">
        <f>F361</f>
        <v>67.88</v>
      </c>
      <c r="G360" s="3"/>
      <c r="J360" s="36">
        <f>J361</f>
        <v>6.08</v>
      </c>
      <c r="K360" s="36">
        <f>K361</f>
        <v>0</v>
      </c>
      <c r="L360" s="81">
        <f t="shared" si="42"/>
        <v>0</v>
      </c>
    </row>
    <row r="361" spans="1:12" ht="18.75">
      <c r="A361" s="21" t="s">
        <v>9</v>
      </c>
      <c r="B361" s="39" t="s">
        <v>184</v>
      </c>
      <c r="C361" s="35">
        <v>200</v>
      </c>
      <c r="D361" s="36">
        <v>6.08</v>
      </c>
      <c r="E361" s="15">
        <v>0.98</v>
      </c>
      <c r="F361" s="15">
        <v>67.88</v>
      </c>
      <c r="G361" s="3"/>
      <c r="J361" s="78">
        <v>6.08</v>
      </c>
      <c r="K361" s="81">
        <v>0</v>
      </c>
      <c r="L361" s="81">
        <f t="shared" si="42"/>
        <v>0</v>
      </c>
    </row>
    <row r="362" spans="1:12" ht="33" customHeight="1">
      <c r="A362" s="27" t="s">
        <v>50</v>
      </c>
      <c r="B362" s="39" t="s">
        <v>185</v>
      </c>
      <c r="C362" s="35" t="s">
        <v>7</v>
      </c>
      <c r="D362" s="36">
        <f>D363+D364</f>
        <v>100</v>
      </c>
      <c r="E362" s="15">
        <f>E363+E365</f>
        <v>380.45000000000005</v>
      </c>
      <c r="F362" s="15">
        <f>F363+F365</f>
        <v>380.45000000000005</v>
      </c>
      <c r="G362" s="3"/>
      <c r="J362" s="36">
        <f>J363+J366</f>
        <v>500.82</v>
      </c>
      <c r="K362" s="36">
        <f>K363</f>
        <v>0</v>
      </c>
      <c r="L362" s="81">
        <v>0</v>
      </c>
    </row>
    <row r="363" spans="1:12" ht="23.25" customHeight="1">
      <c r="A363" s="21" t="s">
        <v>25</v>
      </c>
      <c r="B363" s="39" t="s">
        <v>186</v>
      </c>
      <c r="C363" s="35" t="s">
        <v>7</v>
      </c>
      <c r="D363" s="36">
        <f>D365</f>
        <v>100</v>
      </c>
      <c r="E363" s="15">
        <v>303.92</v>
      </c>
      <c r="F363" s="15">
        <v>303.92</v>
      </c>
      <c r="G363" s="3"/>
      <c r="J363" s="36">
        <f>J365</f>
        <v>364</v>
      </c>
      <c r="K363" s="36">
        <f>K365</f>
        <v>0</v>
      </c>
      <c r="L363" s="81">
        <v>0</v>
      </c>
    </row>
    <row r="364" spans="1:12" ht="23.25" customHeight="1">
      <c r="A364" s="21" t="s">
        <v>9</v>
      </c>
      <c r="B364" s="39" t="s">
        <v>186</v>
      </c>
      <c r="C364" s="35">
        <v>200</v>
      </c>
      <c r="D364" s="36">
        <v>0</v>
      </c>
      <c r="E364" s="15"/>
      <c r="F364" s="15"/>
      <c r="G364" s="3"/>
      <c r="J364" s="36">
        <v>0</v>
      </c>
      <c r="K364" s="36">
        <v>0</v>
      </c>
      <c r="L364" s="81">
        <v>0</v>
      </c>
    </row>
    <row r="365" spans="1:12" ht="22.5" customHeight="1">
      <c r="A365" s="21" t="s">
        <v>11</v>
      </c>
      <c r="B365" s="39" t="s">
        <v>186</v>
      </c>
      <c r="C365" s="35">
        <v>800</v>
      </c>
      <c r="D365" s="36">
        <v>100</v>
      </c>
      <c r="E365" s="15">
        <v>76.53</v>
      </c>
      <c r="F365" s="15">
        <v>76.53</v>
      </c>
      <c r="G365" s="3"/>
      <c r="J365" s="81">
        <v>364</v>
      </c>
      <c r="K365" s="81">
        <v>0</v>
      </c>
      <c r="L365" s="81">
        <v>0</v>
      </c>
    </row>
    <row r="366" spans="1:12" ht="30" customHeight="1">
      <c r="A366" s="21" t="s">
        <v>391</v>
      </c>
      <c r="B366" s="39" t="s">
        <v>392</v>
      </c>
      <c r="C366" s="35" t="s">
        <v>7</v>
      </c>
      <c r="D366" s="36">
        <f>D367</f>
        <v>0</v>
      </c>
      <c r="E366" s="15"/>
      <c r="F366" s="15"/>
      <c r="G366" s="3"/>
      <c r="J366" s="36">
        <f t="shared" ref="J366:K366" si="46">J367</f>
        <v>136.82</v>
      </c>
      <c r="K366" s="36">
        <f t="shared" si="46"/>
        <v>0</v>
      </c>
      <c r="L366" s="81">
        <v>0</v>
      </c>
    </row>
    <row r="367" spans="1:12" ht="22.5" customHeight="1">
      <c r="A367" s="21" t="s">
        <v>9</v>
      </c>
      <c r="B367" s="39" t="s">
        <v>392</v>
      </c>
      <c r="C367" s="35">
        <v>200</v>
      </c>
      <c r="D367" s="36">
        <v>0</v>
      </c>
      <c r="E367" s="15"/>
      <c r="F367" s="15"/>
      <c r="G367" s="3"/>
      <c r="J367" s="81">
        <v>136.82</v>
      </c>
      <c r="K367" s="81">
        <v>0</v>
      </c>
      <c r="L367" s="81">
        <v>0</v>
      </c>
    </row>
    <row r="368" spans="1:12" ht="38.25" customHeight="1">
      <c r="A368" s="21" t="s">
        <v>44</v>
      </c>
      <c r="B368" s="39" t="s">
        <v>187</v>
      </c>
      <c r="C368" s="35" t="s">
        <v>7</v>
      </c>
      <c r="D368" s="36">
        <f>D369+D375+D384+D387+D371+D380+D382</f>
        <v>2954</v>
      </c>
      <c r="E368" s="15" t="e">
        <f>#REF!</f>
        <v>#REF!</v>
      </c>
      <c r="F368" s="15" t="e">
        <f>#REF!</f>
        <v>#REF!</v>
      </c>
      <c r="G368" s="3"/>
      <c r="J368" s="36">
        <f>J369+J375+J384+J387+J371+J380+J382</f>
        <v>10868.5</v>
      </c>
      <c r="K368" s="36">
        <f>K369+K375+K384+K387+K371+K380+K382</f>
        <v>1254.76</v>
      </c>
      <c r="L368" s="81">
        <f t="shared" si="42"/>
        <v>11.544923402493444</v>
      </c>
    </row>
    <row r="369" spans="1:12" ht="28.5" customHeight="1">
      <c r="A369" s="21" t="s">
        <v>42</v>
      </c>
      <c r="B369" s="39" t="s">
        <v>188</v>
      </c>
      <c r="C369" s="35" t="s">
        <v>7</v>
      </c>
      <c r="D369" s="36">
        <f>D370</f>
        <v>400</v>
      </c>
      <c r="E369" s="15" t="e">
        <f>E370+#REF!</f>
        <v>#REF!</v>
      </c>
      <c r="F369" s="15" t="e">
        <f>F370+#REF!</f>
        <v>#REF!</v>
      </c>
      <c r="G369" s="3"/>
      <c r="J369" s="36">
        <f>J370</f>
        <v>400</v>
      </c>
      <c r="K369" s="36">
        <f>K370</f>
        <v>349.51</v>
      </c>
      <c r="L369" s="81">
        <f t="shared" si="42"/>
        <v>87.377499999999998</v>
      </c>
    </row>
    <row r="370" spans="1:12" ht="64.5" customHeight="1">
      <c r="A370" s="21" t="s">
        <v>19</v>
      </c>
      <c r="B370" s="39" t="s">
        <v>188</v>
      </c>
      <c r="C370" s="35">
        <v>100</v>
      </c>
      <c r="D370" s="36">
        <v>400</v>
      </c>
      <c r="E370" s="15">
        <v>514.79</v>
      </c>
      <c r="F370" s="15">
        <v>514.79</v>
      </c>
      <c r="G370" s="3"/>
      <c r="J370" s="81">
        <v>400</v>
      </c>
      <c r="K370" s="78">
        <v>349.51</v>
      </c>
      <c r="L370" s="81">
        <f t="shared" si="42"/>
        <v>87.377499999999998</v>
      </c>
    </row>
    <row r="371" spans="1:12" ht="53.25" customHeight="1">
      <c r="A371" s="90" t="s">
        <v>111</v>
      </c>
      <c r="B371" s="39" t="s">
        <v>405</v>
      </c>
      <c r="C371" s="35" t="s">
        <v>7</v>
      </c>
      <c r="D371" s="36">
        <f>D372+D373+D374</f>
        <v>0</v>
      </c>
      <c r="E371" s="15"/>
      <c r="F371" s="15"/>
      <c r="G371" s="3"/>
      <c r="J371" s="36">
        <f>J372+J373+J374</f>
        <v>5878.9699999999993</v>
      </c>
      <c r="K371" s="36">
        <f>K372+K373+K374</f>
        <v>6.05</v>
      </c>
      <c r="L371" s="81">
        <f t="shared" ref="L371:L374" si="47">K371/J371*100</f>
        <v>0.10290918307118424</v>
      </c>
    </row>
    <row r="372" spans="1:12" ht="64.5" customHeight="1">
      <c r="A372" s="90" t="s">
        <v>19</v>
      </c>
      <c r="B372" s="39" t="s">
        <v>405</v>
      </c>
      <c r="C372" s="35">
        <v>100</v>
      </c>
      <c r="D372" s="36">
        <v>0</v>
      </c>
      <c r="E372" s="15"/>
      <c r="F372" s="15"/>
      <c r="G372" s="3"/>
      <c r="J372" s="81">
        <v>2755.47</v>
      </c>
      <c r="K372" s="36">
        <v>0</v>
      </c>
      <c r="L372" s="81">
        <f t="shared" si="47"/>
        <v>0</v>
      </c>
    </row>
    <row r="373" spans="1:12" ht="27.75" customHeight="1">
      <c r="A373" s="90" t="s">
        <v>9</v>
      </c>
      <c r="B373" s="39" t="s">
        <v>405</v>
      </c>
      <c r="C373" s="35">
        <v>200</v>
      </c>
      <c r="D373" s="36">
        <v>0</v>
      </c>
      <c r="E373" s="15"/>
      <c r="F373" s="15"/>
      <c r="G373" s="3"/>
      <c r="J373" s="81">
        <v>3110.5</v>
      </c>
      <c r="K373" s="78">
        <v>6.05</v>
      </c>
      <c r="L373" s="81">
        <f t="shared" si="47"/>
        <v>0.19450249156084232</v>
      </c>
    </row>
    <row r="374" spans="1:12" ht="27.75" customHeight="1">
      <c r="A374" s="21" t="s">
        <v>11</v>
      </c>
      <c r="B374" s="39" t="s">
        <v>405</v>
      </c>
      <c r="C374" s="35">
        <v>800</v>
      </c>
      <c r="D374" s="36">
        <v>0</v>
      </c>
      <c r="E374" s="15"/>
      <c r="F374" s="15"/>
      <c r="G374" s="3"/>
      <c r="J374" s="81">
        <v>13</v>
      </c>
      <c r="K374" s="36">
        <v>0</v>
      </c>
      <c r="L374" s="81">
        <f t="shared" si="47"/>
        <v>0</v>
      </c>
    </row>
    <row r="375" spans="1:12" ht="24" customHeight="1">
      <c r="A375" s="20" t="s">
        <v>43</v>
      </c>
      <c r="B375" s="39" t="s">
        <v>189</v>
      </c>
      <c r="C375" s="35" t="s">
        <v>7</v>
      </c>
      <c r="D375" s="36">
        <f>D376+D377</f>
        <v>1600</v>
      </c>
      <c r="E375" s="15">
        <f>E376</f>
        <v>200</v>
      </c>
      <c r="F375" s="15">
        <f>F376</f>
        <v>200</v>
      </c>
      <c r="G375" s="3"/>
      <c r="J375" s="36">
        <f>J376+J377</f>
        <v>150</v>
      </c>
      <c r="K375" s="36">
        <f>K376+K377</f>
        <v>108.94</v>
      </c>
      <c r="L375" s="81">
        <f t="shared" ref="L375:L441" si="48">K375/J375*100</f>
        <v>72.626666666666665</v>
      </c>
    </row>
    <row r="376" spans="1:12" ht="21" customHeight="1">
      <c r="A376" s="21" t="s">
        <v>9</v>
      </c>
      <c r="B376" s="39" t="s">
        <v>189</v>
      </c>
      <c r="C376" s="35">
        <v>200</v>
      </c>
      <c r="D376" s="36">
        <v>1550</v>
      </c>
      <c r="E376" s="15">
        <f>E377</f>
        <v>200</v>
      </c>
      <c r="F376" s="15">
        <f>F377</f>
        <v>200</v>
      </c>
      <c r="G376" s="3"/>
      <c r="J376" s="36">
        <v>100</v>
      </c>
      <c r="K376" s="36">
        <v>59.75</v>
      </c>
      <c r="L376" s="81">
        <f t="shared" si="48"/>
        <v>59.75</v>
      </c>
    </row>
    <row r="377" spans="1:12" ht="27.75" customHeight="1">
      <c r="A377" s="21" t="s">
        <v>11</v>
      </c>
      <c r="B377" s="39" t="s">
        <v>189</v>
      </c>
      <c r="C377" s="35">
        <v>800</v>
      </c>
      <c r="D377" s="36">
        <v>50</v>
      </c>
      <c r="E377" s="15">
        <v>200</v>
      </c>
      <c r="F377" s="15">
        <v>200</v>
      </c>
      <c r="G377" s="3"/>
      <c r="J377" s="36">
        <v>50</v>
      </c>
      <c r="K377" s="36">
        <v>49.19</v>
      </c>
      <c r="L377" s="81">
        <f t="shared" si="48"/>
        <v>98.38</v>
      </c>
    </row>
    <row r="378" spans="1:12" ht="24" customHeight="1">
      <c r="A378" s="21" t="s">
        <v>288</v>
      </c>
      <c r="B378" s="39" t="s">
        <v>289</v>
      </c>
      <c r="C378" s="35" t="s">
        <v>7</v>
      </c>
      <c r="D378" s="36">
        <f>D379</f>
        <v>0</v>
      </c>
      <c r="E378" s="15"/>
      <c r="F378" s="15"/>
      <c r="G378" s="3"/>
      <c r="J378" s="36">
        <f t="shared" ref="J378:K378" si="49">J379</f>
        <v>0</v>
      </c>
      <c r="K378" s="36">
        <f t="shared" si="49"/>
        <v>0</v>
      </c>
      <c r="L378" s="81">
        <v>0</v>
      </c>
    </row>
    <row r="379" spans="1:12" ht="24.75" customHeight="1">
      <c r="A379" s="21" t="s">
        <v>9</v>
      </c>
      <c r="B379" s="39" t="s">
        <v>289</v>
      </c>
      <c r="C379" s="35">
        <v>200</v>
      </c>
      <c r="D379" s="36">
        <v>0</v>
      </c>
      <c r="E379" s="15"/>
      <c r="F379" s="15"/>
      <c r="G379" s="3"/>
      <c r="J379" s="36">
        <v>0</v>
      </c>
      <c r="K379" s="36">
        <v>0</v>
      </c>
      <c r="L379" s="81">
        <v>0</v>
      </c>
    </row>
    <row r="380" spans="1:12" ht="47.25" customHeight="1">
      <c r="A380" s="21" t="s">
        <v>406</v>
      </c>
      <c r="B380" s="39" t="s">
        <v>407</v>
      </c>
      <c r="C380" s="35" t="s">
        <v>7</v>
      </c>
      <c r="D380" s="36">
        <f>D381</f>
        <v>0</v>
      </c>
      <c r="E380" s="15"/>
      <c r="F380" s="15"/>
      <c r="G380" s="3"/>
      <c r="J380" s="36">
        <f>J381</f>
        <v>273</v>
      </c>
      <c r="K380" s="36">
        <f>K381</f>
        <v>0</v>
      </c>
      <c r="L380" s="81">
        <v>0</v>
      </c>
    </row>
    <row r="381" spans="1:12" ht="29.25" customHeight="1">
      <c r="A381" s="21" t="s">
        <v>10</v>
      </c>
      <c r="B381" s="39" t="s">
        <v>407</v>
      </c>
      <c r="C381" s="35">
        <v>300</v>
      </c>
      <c r="D381" s="36">
        <v>0</v>
      </c>
      <c r="E381" s="15"/>
      <c r="F381" s="15"/>
      <c r="G381" s="3"/>
      <c r="J381" s="36">
        <v>273</v>
      </c>
      <c r="K381" s="36">
        <v>0</v>
      </c>
      <c r="L381" s="81">
        <v>0</v>
      </c>
    </row>
    <row r="382" spans="1:12" ht="29.25" customHeight="1">
      <c r="A382" s="21" t="s">
        <v>404</v>
      </c>
      <c r="B382" s="39" t="s">
        <v>408</v>
      </c>
      <c r="C382" s="35" t="s">
        <v>7</v>
      </c>
      <c r="D382" s="36">
        <f>D383</f>
        <v>0</v>
      </c>
      <c r="E382" s="15"/>
      <c r="F382" s="15"/>
      <c r="G382" s="3"/>
      <c r="J382" s="36">
        <f t="shared" ref="J382:K382" si="50">J383</f>
        <v>3012.53</v>
      </c>
      <c r="K382" s="36">
        <f t="shared" si="50"/>
        <v>0</v>
      </c>
      <c r="L382" s="81">
        <v>0</v>
      </c>
    </row>
    <row r="383" spans="1:12" ht="29.25" customHeight="1">
      <c r="A383" s="21" t="s">
        <v>11</v>
      </c>
      <c r="B383" s="39" t="s">
        <v>408</v>
      </c>
      <c r="C383" s="35">
        <v>800</v>
      </c>
      <c r="D383" s="36">
        <v>0</v>
      </c>
      <c r="E383" s="15"/>
      <c r="F383" s="15"/>
      <c r="G383" s="3"/>
      <c r="J383" s="36">
        <v>3012.53</v>
      </c>
      <c r="K383" s="36">
        <v>0</v>
      </c>
      <c r="L383" s="81">
        <v>0</v>
      </c>
    </row>
    <row r="384" spans="1:12" ht="42.75" customHeight="1">
      <c r="A384" s="21" t="s">
        <v>364</v>
      </c>
      <c r="B384" s="39" t="s">
        <v>190</v>
      </c>
      <c r="C384" s="35" t="s">
        <v>7</v>
      </c>
      <c r="D384" s="36">
        <f>D385+D386</f>
        <v>930</v>
      </c>
      <c r="E384" s="15"/>
      <c r="F384" s="15"/>
      <c r="G384" s="3"/>
      <c r="J384" s="36">
        <f>J385+J386</f>
        <v>1130</v>
      </c>
      <c r="K384" s="36">
        <f>K385+K386</f>
        <v>790.26</v>
      </c>
      <c r="L384" s="81">
        <f t="shared" si="48"/>
        <v>69.934513274336283</v>
      </c>
    </row>
    <row r="385" spans="1:12" ht="61.5" customHeight="1">
      <c r="A385" s="21" t="s">
        <v>19</v>
      </c>
      <c r="B385" s="39" t="s">
        <v>190</v>
      </c>
      <c r="C385" s="35">
        <v>100</v>
      </c>
      <c r="D385" s="36">
        <v>930</v>
      </c>
      <c r="E385" s="15"/>
      <c r="F385" s="15"/>
      <c r="G385" s="3"/>
      <c r="J385" s="81">
        <v>1051.25</v>
      </c>
      <c r="K385" s="78">
        <v>781.98</v>
      </c>
      <c r="L385" s="81">
        <f t="shared" si="48"/>
        <v>74.38573127229489</v>
      </c>
    </row>
    <row r="386" spans="1:12" ht="29.25" customHeight="1">
      <c r="A386" s="21" t="s">
        <v>9</v>
      </c>
      <c r="B386" s="39" t="s">
        <v>190</v>
      </c>
      <c r="C386" s="35">
        <v>200</v>
      </c>
      <c r="D386" s="36">
        <v>0</v>
      </c>
      <c r="E386" s="15"/>
      <c r="F386" s="15"/>
      <c r="G386" s="3"/>
      <c r="J386" s="81">
        <v>78.75</v>
      </c>
      <c r="K386" s="81">
        <v>8.2799999999999994</v>
      </c>
      <c r="L386" s="81">
        <v>0</v>
      </c>
    </row>
    <row r="387" spans="1:12" ht="42.75" customHeight="1">
      <c r="A387" s="21" t="s">
        <v>365</v>
      </c>
      <c r="B387" s="39" t="s">
        <v>191</v>
      </c>
      <c r="C387" s="35" t="s">
        <v>7</v>
      </c>
      <c r="D387" s="36">
        <f>D388</f>
        <v>24</v>
      </c>
      <c r="E387" s="15"/>
      <c r="F387" s="15"/>
      <c r="G387" s="3"/>
      <c r="J387" s="36">
        <f>J388</f>
        <v>24</v>
      </c>
      <c r="K387" s="36">
        <f>K388</f>
        <v>0</v>
      </c>
      <c r="L387" s="81">
        <f t="shared" si="48"/>
        <v>0</v>
      </c>
    </row>
    <row r="388" spans="1:12" ht="21.75" customHeight="1">
      <c r="A388" s="21" t="s">
        <v>9</v>
      </c>
      <c r="B388" s="39" t="s">
        <v>191</v>
      </c>
      <c r="C388" s="35">
        <v>200</v>
      </c>
      <c r="D388" s="36">
        <v>24</v>
      </c>
      <c r="E388" s="15"/>
      <c r="F388" s="15"/>
      <c r="G388" s="3"/>
      <c r="J388" s="81">
        <v>24</v>
      </c>
      <c r="K388" s="81">
        <v>0</v>
      </c>
      <c r="L388" s="81">
        <f t="shared" si="48"/>
        <v>0</v>
      </c>
    </row>
    <row r="389" spans="1:12" ht="58.5" customHeight="1">
      <c r="A389" s="21" t="s">
        <v>390</v>
      </c>
      <c r="B389" s="39" t="s">
        <v>304</v>
      </c>
      <c r="C389" s="35" t="s">
        <v>7</v>
      </c>
      <c r="D389" s="36">
        <f>D390</f>
        <v>0</v>
      </c>
      <c r="E389" s="15"/>
      <c r="F389" s="15"/>
      <c r="G389" s="3"/>
      <c r="J389" s="36">
        <f t="shared" ref="J389:K389" si="51">J390</f>
        <v>3869.4</v>
      </c>
      <c r="K389" s="36">
        <f t="shared" si="51"/>
        <v>3869.4</v>
      </c>
      <c r="L389" s="81">
        <v>0</v>
      </c>
    </row>
    <row r="390" spans="1:12" ht="45" customHeight="1">
      <c r="A390" s="21" t="s">
        <v>389</v>
      </c>
      <c r="B390" s="39" t="s">
        <v>388</v>
      </c>
      <c r="C390" s="35" t="s">
        <v>7</v>
      </c>
      <c r="D390" s="36">
        <f>D391</f>
        <v>0</v>
      </c>
      <c r="E390" s="15"/>
      <c r="F390" s="15"/>
      <c r="G390" s="3"/>
      <c r="J390" s="36">
        <f t="shared" ref="J390:K390" si="52">J391</f>
        <v>3869.4</v>
      </c>
      <c r="K390" s="36">
        <f t="shared" si="52"/>
        <v>3869.4</v>
      </c>
      <c r="L390" s="81">
        <v>0</v>
      </c>
    </row>
    <row r="391" spans="1:12" ht="28.5" customHeight="1">
      <c r="A391" s="21" t="s">
        <v>11</v>
      </c>
      <c r="B391" s="39" t="s">
        <v>388</v>
      </c>
      <c r="C391" s="35">
        <v>800</v>
      </c>
      <c r="D391" s="36">
        <v>0</v>
      </c>
      <c r="E391" s="15"/>
      <c r="F391" s="15"/>
      <c r="G391" s="3"/>
      <c r="J391" s="81">
        <v>3869.4</v>
      </c>
      <c r="K391" s="81">
        <v>3869.4</v>
      </c>
      <c r="L391" s="81">
        <v>0</v>
      </c>
    </row>
    <row r="392" spans="1:12" ht="59.25" customHeight="1">
      <c r="A392" s="21" t="s">
        <v>312</v>
      </c>
      <c r="B392" s="39" t="s">
        <v>313</v>
      </c>
      <c r="C392" s="35" t="s">
        <v>7</v>
      </c>
      <c r="D392" s="36">
        <f>D393</f>
        <v>0</v>
      </c>
      <c r="E392" s="15"/>
      <c r="F392" s="15"/>
      <c r="G392" s="3"/>
      <c r="J392" s="36">
        <f t="shared" ref="J392:K392" si="53">J393</f>
        <v>0</v>
      </c>
      <c r="K392" s="36">
        <f t="shared" si="53"/>
        <v>0</v>
      </c>
      <c r="L392" s="81">
        <v>0</v>
      </c>
    </row>
    <row r="393" spans="1:12" ht="24.75" customHeight="1">
      <c r="A393" s="21" t="s">
        <v>43</v>
      </c>
      <c r="B393" s="39" t="s">
        <v>314</v>
      </c>
      <c r="C393" s="35" t="s">
        <v>7</v>
      </c>
      <c r="D393" s="36">
        <f>D394</f>
        <v>0</v>
      </c>
      <c r="E393" s="15"/>
      <c r="F393" s="15"/>
      <c r="G393" s="3"/>
      <c r="J393" s="36">
        <f t="shared" ref="J393:K393" si="54">J394</f>
        <v>0</v>
      </c>
      <c r="K393" s="36">
        <f t="shared" si="54"/>
        <v>0</v>
      </c>
      <c r="L393" s="81">
        <v>0</v>
      </c>
    </row>
    <row r="394" spans="1:12" ht="39" customHeight="1">
      <c r="A394" s="21" t="s">
        <v>297</v>
      </c>
      <c r="B394" s="39" t="s">
        <v>314</v>
      </c>
      <c r="C394" s="35">
        <v>400</v>
      </c>
      <c r="D394" s="36">
        <v>0</v>
      </c>
      <c r="E394" s="15"/>
      <c r="F394" s="15"/>
      <c r="G394" s="3"/>
      <c r="J394" s="81">
        <v>0</v>
      </c>
      <c r="K394" s="81">
        <v>0</v>
      </c>
      <c r="L394" s="81">
        <v>0</v>
      </c>
    </row>
    <row r="395" spans="1:12" ht="56.25">
      <c r="A395" s="62" t="s">
        <v>29</v>
      </c>
      <c r="B395" s="49" t="s">
        <v>192</v>
      </c>
      <c r="C395" s="50" t="s">
        <v>7</v>
      </c>
      <c r="D395" s="51">
        <f>D396+D405</f>
        <v>6854.2100000000009</v>
      </c>
      <c r="E395" s="15" t="e">
        <f>E396</f>
        <v>#REF!</v>
      </c>
      <c r="F395" s="15" t="e">
        <f>F396</f>
        <v>#REF!</v>
      </c>
      <c r="G395" s="3"/>
      <c r="J395" s="51">
        <f>J396+J405</f>
        <v>6915.84</v>
      </c>
      <c r="K395" s="51">
        <f>K396+K405</f>
        <v>4941.8499999999995</v>
      </c>
      <c r="L395" s="83">
        <f t="shared" si="48"/>
        <v>71.456974134739951</v>
      </c>
    </row>
    <row r="396" spans="1:12" ht="18" customHeight="1">
      <c r="A396" s="17" t="s">
        <v>30</v>
      </c>
      <c r="B396" s="39" t="s">
        <v>193</v>
      </c>
      <c r="C396" s="35" t="s">
        <v>7</v>
      </c>
      <c r="D396" s="36">
        <f>D397+D401+D403</f>
        <v>6802.4400000000005</v>
      </c>
      <c r="E396" s="28" t="e">
        <f>E397+E401+E403+#REF!</f>
        <v>#REF!</v>
      </c>
      <c r="F396" s="28" t="e">
        <f>F397+F401+F403+#REF!</f>
        <v>#REF!</v>
      </c>
      <c r="G396" s="3"/>
      <c r="J396" s="36">
        <f>J397+J401+J403</f>
        <v>6851.57</v>
      </c>
      <c r="K396" s="36">
        <f>K397+K401+K403</f>
        <v>4911.91</v>
      </c>
      <c r="L396" s="81">
        <f t="shared" si="48"/>
        <v>71.690284124660479</v>
      </c>
    </row>
    <row r="397" spans="1:12" ht="18" customHeight="1">
      <c r="A397" s="21" t="s">
        <v>17</v>
      </c>
      <c r="B397" s="39" t="s">
        <v>194</v>
      </c>
      <c r="C397" s="35" t="s">
        <v>7</v>
      </c>
      <c r="D397" s="36">
        <f>D398+D399+D400</f>
        <v>695.39</v>
      </c>
      <c r="E397" s="15">
        <f>E398+E399</f>
        <v>282.19</v>
      </c>
      <c r="F397" s="15">
        <f>F398+F399</f>
        <v>49.86</v>
      </c>
      <c r="G397" s="3"/>
      <c r="J397" s="36">
        <f>J398+J399+J400</f>
        <v>728.91</v>
      </c>
      <c r="K397" s="36">
        <f>K398+K399+K400</f>
        <v>529.62</v>
      </c>
      <c r="L397" s="81">
        <f t="shared" si="48"/>
        <v>72.659176029962552</v>
      </c>
    </row>
    <row r="398" spans="1:12" ht="57.75" customHeight="1">
      <c r="A398" s="21" t="s">
        <v>19</v>
      </c>
      <c r="B398" s="39" t="s">
        <v>194</v>
      </c>
      <c r="C398" s="35">
        <v>100</v>
      </c>
      <c r="D398" s="36">
        <v>192.89</v>
      </c>
      <c r="E398" s="15">
        <v>94.18</v>
      </c>
      <c r="F398" s="15">
        <v>49.86</v>
      </c>
      <c r="G398" s="3"/>
      <c r="J398" s="78">
        <v>177.28</v>
      </c>
      <c r="K398" s="81">
        <v>177.28</v>
      </c>
      <c r="L398" s="81">
        <f t="shared" si="48"/>
        <v>100</v>
      </c>
    </row>
    <row r="399" spans="1:12" ht="24.75" customHeight="1">
      <c r="A399" s="21" t="s">
        <v>9</v>
      </c>
      <c r="B399" s="39" t="s">
        <v>194</v>
      </c>
      <c r="C399" s="35">
        <v>200</v>
      </c>
      <c r="D399" s="36">
        <v>498</v>
      </c>
      <c r="E399" s="15">
        <v>188.01</v>
      </c>
      <c r="F399" s="25">
        <v>0</v>
      </c>
      <c r="G399" s="3"/>
      <c r="J399" s="81">
        <v>546</v>
      </c>
      <c r="K399" s="78">
        <v>349.87</v>
      </c>
      <c r="L399" s="81">
        <f t="shared" si="48"/>
        <v>64.078754578754584</v>
      </c>
    </row>
    <row r="400" spans="1:12" ht="27" customHeight="1">
      <c r="A400" s="21" t="s">
        <v>11</v>
      </c>
      <c r="B400" s="39" t="s">
        <v>194</v>
      </c>
      <c r="C400" s="35">
        <v>800</v>
      </c>
      <c r="D400" s="36">
        <v>4.5</v>
      </c>
      <c r="E400" s="15"/>
      <c r="F400" s="25"/>
      <c r="G400" s="3"/>
      <c r="J400" s="81">
        <v>5.63</v>
      </c>
      <c r="K400" s="81">
        <v>2.4700000000000002</v>
      </c>
      <c r="L400" s="81">
        <f t="shared" si="48"/>
        <v>43.8721136767318</v>
      </c>
    </row>
    <row r="401" spans="1:12" ht="40.5" customHeight="1">
      <c r="A401" s="21" t="s">
        <v>18</v>
      </c>
      <c r="B401" s="39" t="s">
        <v>195</v>
      </c>
      <c r="C401" s="35" t="s">
        <v>7</v>
      </c>
      <c r="D401" s="38">
        <f>D402</f>
        <v>6077.05</v>
      </c>
      <c r="E401" s="26">
        <f>E402</f>
        <v>1823.36</v>
      </c>
      <c r="F401" s="26">
        <f>F402</f>
        <v>1823.36</v>
      </c>
      <c r="G401" s="3"/>
      <c r="J401" s="38">
        <f>J402</f>
        <v>6092.66</v>
      </c>
      <c r="K401" s="38">
        <f>K402</f>
        <v>4377.59</v>
      </c>
      <c r="L401" s="81">
        <f t="shared" si="48"/>
        <v>71.85022633792137</v>
      </c>
    </row>
    <row r="402" spans="1:12" ht="67.5" customHeight="1">
      <c r="A402" s="21" t="s">
        <v>19</v>
      </c>
      <c r="B402" s="39" t="s">
        <v>195</v>
      </c>
      <c r="C402" s="35">
        <v>100</v>
      </c>
      <c r="D402" s="38">
        <v>6077.05</v>
      </c>
      <c r="E402" s="26">
        <v>1823.36</v>
      </c>
      <c r="F402" s="26">
        <v>1823.36</v>
      </c>
      <c r="G402" s="3"/>
      <c r="J402" s="78">
        <v>6092.66</v>
      </c>
      <c r="K402" s="81">
        <v>4377.59</v>
      </c>
      <c r="L402" s="81">
        <f t="shared" si="48"/>
        <v>71.85022633792137</v>
      </c>
    </row>
    <row r="403" spans="1:12" ht="47.25" customHeight="1">
      <c r="A403" s="21" t="s">
        <v>24</v>
      </c>
      <c r="B403" s="39" t="s">
        <v>196</v>
      </c>
      <c r="C403" s="35" t="s">
        <v>7</v>
      </c>
      <c r="D403" s="38">
        <f>D404</f>
        <v>30</v>
      </c>
      <c r="E403" s="26">
        <v>0</v>
      </c>
      <c r="F403" s="26">
        <v>0</v>
      </c>
      <c r="G403" s="3"/>
      <c r="J403" s="38">
        <f>J404</f>
        <v>30</v>
      </c>
      <c r="K403" s="38">
        <f>K404</f>
        <v>4.7</v>
      </c>
      <c r="L403" s="81">
        <f t="shared" si="48"/>
        <v>15.666666666666668</v>
      </c>
    </row>
    <row r="404" spans="1:12" ht="29.25" customHeight="1">
      <c r="A404" s="21" t="s">
        <v>9</v>
      </c>
      <c r="B404" s="39" t="s">
        <v>196</v>
      </c>
      <c r="C404" s="35">
        <v>200</v>
      </c>
      <c r="D404" s="38">
        <v>30</v>
      </c>
      <c r="E404" s="26">
        <v>0</v>
      </c>
      <c r="F404" s="26">
        <v>0</v>
      </c>
      <c r="G404" s="3"/>
      <c r="J404" s="81">
        <v>30</v>
      </c>
      <c r="K404" s="81">
        <v>4.7</v>
      </c>
      <c r="L404" s="81">
        <f t="shared" si="48"/>
        <v>15.666666666666668</v>
      </c>
    </row>
    <row r="405" spans="1:12" ht="29.25" customHeight="1">
      <c r="A405" s="21" t="s">
        <v>315</v>
      </c>
      <c r="B405" s="39" t="s">
        <v>316</v>
      </c>
      <c r="C405" s="35" t="s">
        <v>7</v>
      </c>
      <c r="D405" s="38">
        <f>D406</f>
        <v>51.77</v>
      </c>
      <c r="E405" s="26"/>
      <c r="F405" s="26"/>
      <c r="G405" s="3"/>
      <c r="J405" s="38">
        <f t="shared" ref="J405:K405" si="55">J406</f>
        <v>64.27</v>
      </c>
      <c r="K405" s="38">
        <f t="shared" si="55"/>
        <v>29.94</v>
      </c>
      <c r="L405" s="81">
        <f t="shared" si="48"/>
        <v>46.584720709506769</v>
      </c>
    </row>
    <row r="406" spans="1:12" ht="29.25" customHeight="1">
      <c r="A406" s="21" t="s">
        <v>288</v>
      </c>
      <c r="B406" s="39" t="s">
        <v>317</v>
      </c>
      <c r="C406" s="35" t="s">
        <v>7</v>
      </c>
      <c r="D406" s="38">
        <f>D407</f>
        <v>51.77</v>
      </c>
      <c r="E406" s="26"/>
      <c r="F406" s="26"/>
      <c r="G406" s="3"/>
      <c r="J406" s="38">
        <f t="shared" ref="J406:K406" si="56">J407</f>
        <v>64.27</v>
      </c>
      <c r="K406" s="38">
        <f t="shared" si="56"/>
        <v>29.94</v>
      </c>
      <c r="L406" s="81">
        <f t="shared" si="48"/>
        <v>46.584720709506769</v>
      </c>
    </row>
    <row r="407" spans="1:12" ht="29.25" customHeight="1">
      <c r="A407" s="21" t="s">
        <v>9</v>
      </c>
      <c r="B407" s="39" t="s">
        <v>317</v>
      </c>
      <c r="C407" s="35">
        <v>200</v>
      </c>
      <c r="D407" s="38">
        <v>51.77</v>
      </c>
      <c r="E407" s="26"/>
      <c r="F407" s="26"/>
      <c r="G407" s="3"/>
      <c r="J407" s="81">
        <v>64.27</v>
      </c>
      <c r="K407" s="81">
        <v>29.94</v>
      </c>
      <c r="L407" s="81">
        <f t="shared" si="48"/>
        <v>46.584720709506769</v>
      </c>
    </row>
    <row r="408" spans="1:12" ht="37.5">
      <c r="A408" s="62" t="s">
        <v>31</v>
      </c>
      <c r="B408" s="49" t="s">
        <v>197</v>
      </c>
      <c r="C408" s="50" t="s">
        <v>7</v>
      </c>
      <c r="D408" s="66">
        <f>D409+D416</f>
        <v>31905.22</v>
      </c>
      <c r="E408" s="26" t="e">
        <f>E409</f>
        <v>#REF!</v>
      </c>
      <c r="F408" s="26" t="e">
        <f>F409</f>
        <v>#REF!</v>
      </c>
      <c r="G408" s="3"/>
      <c r="J408" s="66">
        <f>J409+J416</f>
        <v>32075.72</v>
      </c>
      <c r="K408" s="66">
        <f>K409+K416</f>
        <v>27380.07</v>
      </c>
      <c r="L408" s="83">
        <f t="shared" si="48"/>
        <v>85.360733913377459</v>
      </c>
    </row>
    <row r="409" spans="1:12" ht="56.25">
      <c r="A409" s="17" t="s">
        <v>32</v>
      </c>
      <c r="B409" s="39" t="s">
        <v>198</v>
      </c>
      <c r="C409" s="35" t="s">
        <v>7</v>
      </c>
      <c r="D409" s="38">
        <f>D410+D414</f>
        <v>12555.22</v>
      </c>
      <c r="E409" s="26" t="e">
        <f>E410+E414+#REF!+E417+E419</f>
        <v>#REF!</v>
      </c>
      <c r="F409" s="26" t="e">
        <f>F410+F414+#REF!+F417+F419</f>
        <v>#REF!</v>
      </c>
      <c r="G409" s="3"/>
      <c r="J409" s="38">
        <f>J410+J414</f>
        <v>12725.72</v>
      </c>
      <c r="K409" s="38">
        <f>K410+K414</f>
        <v>9432.51</v>
      </c>
      <c r="L409" s="81">
        <f t="shared" si="48"/>
        <v>74.121621409240504</v>
      </c>
    </row>
    <row r="410" spans="1:12" ht="22.5" customHeight="1">
      <c r="A410" s="21" t="s">
        <v>17</v>
      </c>
      <c r="B410" s="39" t="s">
        <v>199</v>
      </c>
      <c r="C410" s="35" t="s">
        <v>7</v>
      </c>
      <c r="D410" s="38">
        <f>D411+D412+D413</f>
        <v>1457.22</v>
      </c>
      <c r="E410" s="26">
        <f>E412+E413</f>
        <v>15</v>
      </c>
      <c r="F410" s="26">
        <f>F412+F413</f>
        <v>0</v>
      </c>
      <c r="G410" s="3"/>
      <c r="J410" s="38">
        <f>J411+J412+J413</f>
        <v>1415.22</v>
      </c>
      <c r="K410" s="38">
        <f>K411+K412+K413</f>
        <v>991.02</v>
      </c>
      <c r="L410" s="81">
        <f t="shared" si="48"/>
        <v>70.025861703480729</v>
      </c>
    </row>
    <row r="411" spans="1:12" ht="53.25" customHeight="1">
      <c r="A411" s="21" t="s">
        <v>19</v>
      </c>
      <c r="B411" s="39" t="s">
        <v>199</v>
      </c>
      <c r="C411" s="35">
        <v>100</v>
      </c>
      <c r="D411" s="38">
        <v>395.8</v>
      </c>
      <c r="E411" s="26"/>
      <c r="F411" s="26"/>
      <c r="G411" s="3"/>
      <c r="J411" s="81">
        <v>395.8</v>
      </c>
      <c r="K411" s="81">
        <v>368.2</v>
      </c>
      <c r="L411" s="81">
        <f t="shared" si="48"/>
        <v>93.026781202627589</v>
      </c>
    </row>
    <row r="412" spans="1:12" ht="20.25" customHeight="1">
      <c r="A412" s="21" t="s">
        <v>9</v>
      </c>
      <c r="B412" s="39" t="s">
        <v>199</v>
      </c>
      <c r="C412" s="35">
        <v>200</v>
      </c>
      <c r="D412" s="29">
        <v>1051.42</v>
      </c>
      <c r="E412" s="23">
        <v>0</v>
      </c>
      <c r="F412" s="24">
        <v>0</v>
      </c>
      <c r="G412" s="3"/>
      <c r="J412" s="81">
        <v>1009.42</v>
      </c>
      <c r="K412" s="78">
        <v>621.85</v>
      </c>
      <c r="L412" s="81">
        <f t="shared" si="48"/>
        <v>61.604683877870471</v>
      </c>
    </row>
    <row r="413" spans="1:12" ht="18.75">
      <c r="A413" s="21" t="s">
        <v>11</v>
      </c>
      <c r="B413" s="39" t="s">
        <v>199</v>
      </c>
      <c r="C413" s="35">
        <v>800</v>
      </c>
      <c r="D413" s="29">
        <v>10</v>
      </c>
      <c r="E413" s="23">
        <v>15</v>
      </c>
      <c r="F413" s="23">
        <v>0</v>
      </c>
      <c r="G413" s="3"/>
      <c r="J413" s="81">
        <v>10</v>
      </c>
      <c r="K413" s="81">
        <v>0.97</v>
      </c>
      <c r="L413" s="81">
        <f t="shared" si="48"/>
        <v>9.7000000000000011</v>
      </c>
    </row>
    <row r="414" spans="1:12" ht="39.75" customHeight="1">
      <c r="A414" s="21" t="s">
        <v>18</v>
      </c>
      <c r="B414" s="39" t="s">
        <v>200</v>
      </c>
      <c r="C414" s="35" t="s">
        <v>7</v>
      </c>
      <c r="D414" s="38">
        <f>D415</f>
        <v>11098</v>
      </c>
      <c r="E414" s="26">
        <f>E415</f>
        <v>7081.2</v>
      </c>
      <c r="F414" s="26">
        <f>F415</f>
        <v>6363.04</v>
      </c>
      <c r="G414" s="3"/>
      <c r="J414" s="38">
        <f>J415</f>
        <v>11310.5</v>
      </c>
      <c r="K414" s="38">
        <f>K415</f>
        <v>8441.49</v>
      </c>
      <c r="L414" s="81">
        <f t="shared" si="48"/>
        <v>74.634101056540374</v>
      </c>
    </row>
    <row r="415" spans="1:12" ht="66.75" customHeight="1">
      <c r="A415" s="21" t="s">
        <v>19</v>
      </c>
      <c r="B415" s="39" t="s">
        <v>200</v>
      </c>
      <c r="C415" s="35">
        <v>100</v>
      </c>
      <c r="D415" s="38">
        <v>11098</v>
      </c>
      <c r="E415" s="26">
        <v>7081.2</v>
      </c>
      <c r="F415" s="26">
        <v>6363.04</v>
      </c>
      <c r="G415" s="3"/>
      <c r="J415" s="81">
        <v>11310.5</v>
      </c>
      <c r="K415" s="78">
        <v>8441.49</v>
      </c>
      <c r="L415" s="81">
        <f t="shared" si="48"/>
        <v>74.634101056540374</v>
      </c>
    </row>
    <row r="416" spans="1:12" ht="42.75" customHeight="1">
      <c r="A416" s="21" t="s">
        <v>45</v>
      </c>
      <c r="B416" s="39" t="s">
        <v>201</v>
      </c>
      <c r="C416" s="35" t="s">
        <v>7</v>
      </c>
      <c r="D416" s="38">
        <f>D417+D419+D421</f>
        <v>19350</v>
      </c>
      <c r="E416" s="26"/>
      <c r="F416" s="26"/>
      <c r="G416" s="3"/>
      <c r="J416" s="38">
        <f>J417+J419+J421</f>
        <v>19350</v>
      </c>
      <c r="K416" s="38">
        <f>K417+K419+K421</f>
        <v>17947.560000000001</v>
      </c>
      <c r="L416" s="81">
        <f t="shared" si="48"/>
        <v>92.752248062015511</v>
      </c>
    </row>
    <row r="417" spans="1:12" ht="37.5">
      <c r="A417" s="21" t="s">
        <v>23</v>
      </c>
      <c r="B417" s="39" t="s">
        <v>202</v>
      </c>
      <c r="C417" s="35" t="s">
        <v>7</v>
      </c>
      <c r="D417" s="38">
        <f>D418</f>
        <v>5805</v>
      </c>
      <c r="E417" s="26">
        <f>E418</f>
        <v>5703</v>
      </c>
      <c r="F417" s="26">
        <f>F418</f>
        <v>6778</v>
      </c>
      <c r="G417" s="3"/>
      <c r="J417" s="38">
        <f>J418</f>
        <v>5805</v>
      </c>
      <c r="K417" s="38">
        <f>K418</f>
        <v>5673.29</v>
      </c>
      <c r="L417" s="81">
        <f t="shared" si="48"/>
        <v>97.731093884582251</v>
      </c>
    </row>
    <row r="418" spans="1:12" ht="28.5" customHeight="1">
      <c r="A418" s="21" t="s">
        <v>12</v>
      </c>
      <c r="B418" s="39" t="s">
        <v>202</v>
      </c>
      <c r="C418" s="35">
        <v>500</v>
      </c>
      <c r="D418" s="30">
        <v>5805</v>
      </c>
      <c r="E418" s="24">
        <v>5703</v>
      </c>
      <c r="F418" s="24">
        <v>6778</v>
      </c>
      <c r="G418" s="3"/>
      <c r="J418" s="81">
        <v>5805</v>
      </c>
      <c r="K418" s="81">
        <v>5673.29</v>
      </c>
      <c r="L418" s="81">
        <f t="shared" si="48"/>
        <v>97.731093884582251</v>
      </c>
    </row>
    <row r="419" spans="1:12" ht="40.5" customHeight="1">
      <c r="A419" s="21" t="s">
        <v>46</v>
      </c>
      <c r="B419" s="39" t="s">
        <v>203</v>
      </c>
      <c r="C419" s="35" t="s">
        <v>7</v>
      </c>
      <c r="D419" s="38">
        <f>D420</f>
        <v>13445</v>
      </c>
      <c r="E419" s="26">
        <f>E420</f>
        <v>5702</v>
      </c>
      <c r="F419" s="26">
        <f>F420</f>
        <v>6778</v>
      </c>
      <c r="G419" s="3"/>
      <c r="J419" s="38">
        <f>J420</f>
        <v>13445</v>
      </c>
      <c r="K419" s="38">
        <f>K420</f>
        <v>12174.27</v>
      </c>
      <c r="L419" s="81">
        <f t="shared" si="48"/>
        <v>90.548679806619575</v>
      </c>
    </row>
    <row r="420" spans="1:12" ht="25.5" customHeight="1">
      <c r="A420" s="21" t="s">
        <v>12</v>
      </c>
      <c r="B420" s="39" t="s">
        <v>203</v>
      </c>
      <c r="C420" s="35">
        <v>500</v>
      </c>
      <c r="D420" s="30">
        <v>13445</v>
      </c>
      <c r="E420" s="24">
        <v>5702</v>
      </c>
      <c r="F420" s="24">
        <v>6778</v>
      </c>
      <c r="G420" s="3"/>
      <c r="J420" s="81">
        <v>13445</v>
      </c>
      <c r="K420" s="81">
        <v>12174.27</v>
      </c>
      <c r="L420" s="81">
        <f t="shared" si="48"/>
        <v>90.548679806619575</v>
      </c>
    </row>
    <row r="421" spans="1:12" ht="37.5" customHeight="1">
      <c r="A421" s="21" t="s">
        <v>51</v>
      </c>
      <c r="B421" s="39" t="s">
        <v>204</v>
      </c>
      <c r="C421" s="35" t="s">
        <v>7</v>
      </c>
      <c r="D421" s="30">
        <f>D422</f>
        <v>100</v>
      </c>
      <c r="E421" s="24"/>
      <c r="F421" s="24"/>
      <c r="G421" s="3"/>
      <c r="J421" s="30">
        <f>J422</f>
        <v>100</v>
      </c>
      <c r="K421" s="30">
        <f>K422</f>
        <v>100</v>
      </c>
      <c r="L421" s="81">
        <f t="shared" si="48"/>
        <v>100</v>
      </c>
    </row>
    <row r="422" spans="1:12" ht="18.75" customHeight="1">
      <c r="A422" s="21" t="s">
        <v>12</v>
      </c>
      <c r="B422" s="39" t="s">
        <v>204</v>
      </c>
      <c r="C422" s="35">
        <v>500</v>
      </c>
      <c r="D422" s="30">
        <v>100</v>
      </c>
      <c r="E422" s="24"/>
      <c r="F422" s="24"/>
      <c r="G422" s="3"/>
      <c r="J422" s="81">
        <v>100</v>
      </c>
      <c r="K422" s="81">
        <v>100</v>
      </c>
      <c r="L422" s="81">
        <f t="shared" si="48"/>
        <v>100</v>
      </c>
    </row>
    <row r="423" spans="1:12" ht="46.5" customHeight="1">
      <c r="A423" s="67" t="s">
        <v>59</v>
      </c>
      <c r="B423" s="49" t="s">
        <v>205</v>
      </c>
      <c r="C423" s="50" t="s">
        <v>7</v>
      </c>
      <c r="D423" s="51">
        <f>D424</f>
        <v>138</v>
      </c>
      <c r="E423" s="24"/>
      <c r="F423" s="24"/>
      <c r="G423" s="3"/>
      <c r="J423" s="51">
        <f>J424</f>
        <v>138</v>
      </c>
      <c r="K423" s="51">
        <f>K424</f>
        <v>112.6</v>
      </c>
      <c r="L423" s="83">
        <f t="shared" si="48"/>
        <v>81.594202898550719</v>
      </c>
    </row>
    <row r="424" spans="1:12" ht="60.75" customHeight="1">
      <c r="A424" s="40" t="s">
        <v>61</v>
      </c>
      <c r="B424" s="39" t="s">
        <v>206</v>
      </c>
      <c r="C424" s="35" t="s">
        <v>7</v>
      </c>
      <c r="D424" s="36">
        <f>D425</f>
        <v>138</v>
      </c>
      <c r="E424" s="24"/>
      <c r="F424" s="24"/>
      <c r="G424" s="3"/>
      <c r="J424" s="36">
        <f>J425</f>
        <v>138</v>
      </c>
      <c r="K424" s="36">
        <f>K425</f>
        <v>112.6</v>
      </c>
      <c r="L424" s="81">
        <f t="shared" si="48"/>
        <v>81.594202898550719</v>
      </c>
    </row>
    <row r="425" spans="1:12" ht="30.75" customHeight="1">
      <c r="A425" s="5" t="s">
        <v>9</v>
      </c>
      <c r="B425" s="39" t="s">
        <v>206</v>
      </c>
      <c r="C425" s="35">
        <v>200</v>
      </c>
      <c r="D425" s="36">
        <v>138</v>
      </c>
      <c r="E425" s="24"/>
      <c r="F425" s="24"/>
      <c r="G425" s="3"/>
      <c r="J425" s="81">
        <v>138</v>
      </c>
      <c r="K425" s="81">
        <v>112.6</v>
      </c>
      <c r="L425" s="81">
        <f t="shared" si="48"/>
        <v>81.594202898550719</v>
      </c>
    </row>
    <row r="426" spans="1:12" ht="30" customHeight="1">
      <c r="A426" s="53" t="s">
        <v>299</v>
      </c>
      <c r="B426" s="49" t="s">
        <v>290</v>
      </c>
      <c r="C426" s="50" t="s">
        <v>7</v>
      </c>
      <c r="D426" s="51">
        <f>D427+D429</f>
        <v>50</v>
      </c>
      <c r="E426" s="84"/>
      <c r="F426" s="84"/>
      <c r="G426" s="85"/>
      <c r="H426" s="86"/>
      <c r="I426" s="86"/>
      <c r="J426" s="51">
        <f t="shared" ref="J426:K426" si="57">J427+J429</f>
        <v>20074.189999999999</v>
      </c>
      <c r="K426" s="51">
        <f t="shared" si="57"/>
        <v>17034.939999999999</v>
      </c>
      <c r="L426" s="83">
        <f t="shared" si="48"/>
        <v>84.859912155857842</v>
      </c>
    </row>
    <row r="427" spans="1:12" ht="46.5" customHeight="1">
      <c r="A427" s="5" t="s">
        <v>298</v>
      </c>
      <c r="B427" s="39" t="s">
        <v>300</v>
      </c>
      <c r="C427" s="35" t="s">
        <v>7</v>
      </c>
      <c r="D427" s="36">
        <f>D428</f>
        <v>50</v>
      </c>
      <c r="E427" s="24"/>
      <c r="F427" s="24"/>
      <c r="G427" s="87"/>
      <c r="H427" s="88"/>
      <c r="I427" s="88"/>
      <c r="J427" s="36">
        <f t="shared" ref="J427:K427" si="58">J428</f>
        <v>0</v>
      </c>
      <c r="K427" s="36">
        <f t="shared" si="58"/>
        <v>0</v>
      </c>
      <c r="L427" s="81">
        <v>0</v>
      </c>
    </row>
    <row r="428" spans="1:12" ht="30.75" customHeight="1">
      <c r="A428" s="5" t="s">
        <v>9</v>
      </c>
      <c r="B428" s="39" t="s">
        <v>300</v>
      </c>
      <c r="C428" s="35">
        <v>200</v>
      </c>
      <c r="D428" s="36">
        <v>50</v>
      </c>
      <c r="E428" s="24"/>
      <c r="F428" s="24"/>
      <c r="G428" s="3"/>
      <c r="J428" s="81">
        <v>0</v>
      </c>
      <c r="K428" s="81">
        <v>0</v>
      </c>
      <c r="L428" s="81">
        <v>0</v>
      </c>
    </row>
    <row r="429" spans="1:12" ht="30.75" customHeight="1">
      <c r="A429" s="5" t="s">
        <v>305</v>
      </c>
      <c r="B429" s="39" t="s">
        <v>291</v>
      </c>
      <c r="C429" s="35" t="s">
        <v>7</v>
      </c>
      <c r="D429" s="36">
        <f>D430</f>
        <v>0</v>
      </c>
      <c r="E429" s="24"/>
      <c r="F429" s="24"/>
      <c r="G429" s="3"/>
      <c r="J429" s="36">
        <f t="shared" ref="J429:K429" si="59">J430</f>
        <v>20074.189999999999</v>
      </c>
      <c r="K429" s="36">
        <f t="shared" si="59"/>
        <v>17034.939999999999</v>
      </c>
      <c r="L429" s="81">
        <f t="shared" si="48"/>
        <v>84.859912155857842</v>
      </c>
    </row>
    <row r="430" spans="1:12" ht="30.75" customHeight="1">
      <c r="A430" s="5" t="s">
        <v>9</v>
      </c>
      <c r="B430" s="39" t="s">
        <v>291</v>
      </c>
      <c r="C430" s="35">
        <v>200</v>
      </c>
      <c r="D430" s="36">
        <v>0</v>
      </c>
      <c r="E430" s="24"/>
      <c r="F430" s="24"/>
      <c r="G430" s="3"/>
      <c r="J430" s="81">
        <v>20074.189999999999</v>
      </c>
      <c r="K430" s="81">
        <v>17034.939999999999</v>
      </c>
      <c r="L430" s="81">
        <f t="shared" si="48"/>
        <v>84.859912155857842</v>
      </c>
    </row>
    <row r="431" spans="1:12" ht="61.5" customHeight="1">
      <c r="A431" s="53" t="s">
        <v>301</v>
      </c>
      <c r="B431" s="49" t="s">
        <v>302</v>
      </c>
      <c r="C431" s="35"/>
      <c r="D431" s="36">
        <f>D432</f>
        <v>0</v>
      </c>
      <c r="E431" s="24"/>
      <c r="F431" s="24"/>
      <c r="G431" s="3"/>
      <c r="J431" s="36">
        <f t="shared" ref="J431:K431" si="60">J432</f>
        <v>15</v>
      </c>
      <c r="K431" s="36">
        <f t="shared" si="60"/>
        <v>0</v>
      </c>
      <c r="L431" s="81">
        <v>0</v>
      </c>
    </row>
    <row r="432" spans="1:12" ht="49.5" customHeight="1">
      <c r="A432" s="5" t="s">
        <v>298</v>
      </c>
      <c r="B432" s="49" t="s">
        <v>303</v>
      </c>
      <c r="C432" s="35" t="s">
        <v>7</v>
      </c>
      <c r="D432" s="36">
        <f>D433</f>
        <v>0</v>
      </c>
      <c r="E432" s="24"/>
      <c r="F432" s="24"/>
      <c r="G432" s="3"/>
      <c r="J432" s="36">
        <f t="shared" ref="J432:K432" si="61">J433</f>
        <v>15</v>
      </c>
      <c r="K432" s="36">
        <f t="shared" si="61"/>
        <v>0</v>
      </c>
      <c r="L432" s="81">
        <v>0</v>
      </c>
    </row>
    <row r="433" spans="1:12" ht="29.25" customHeight="1">
      <c r="A433" s="5" t="s">
        <v>9</v>
      </c>
      <c r="B433" s="49" t="s">
        <v>303</v>
      </c>
      <c r="C433" s="35">
        <v>200</v>
      </c>
      <c r="D433" s="36">
        <v>0</v>
      </c>
      <c r="E433" s="24"/>
      <c r="F433" s="24"/>
      <c r="G433" s="3"/>
      <c r="J433" s="81">
        <v>15</v>
      </c>
      <c r="K433" s="81">
        <v>0</v>
      </c>
      <c r="L433" s="81">
        <v>0</v>
      </c>
    </row>
    <row r="434" spans="1:12" ht="18.75" customHeight="1">
      <c r="A434" s="53" t="s">
        <v>220</v>
      </c>
      <c r="B434" s="49" t="s">
        <v>221</v>
      </c>
      <c r="C434" s="50" t="s">
        <v>7</v>
      </c>
      <c r="D434" s="51">
        <f>D435</f>
        <v>273.60000000000002</v>
      </c>
      <c r="E434" s="24"/>
      <c r="F434" s="24"/>
      <c r="G434" s="3"/>
      <c r="J434" s="51">
        <f>J435</f>
        <v>273.60000000000002</v>
      </c>
      <c r="K434" s="51">
        <f>K435</f>
        <v>0</v>
      </c>
      <c r="L434" s="81">
        <f t="shared" si="48"/>
        <v>0</v>
      </c>
    </row>
    <row r="435" spans="1:12" ht="41.25" customHeight="1">
      <c r="A435" s="5" t="s">
        <v>222</v>
      </c>
      <c r="B435" s="39" t="s">
        <v>223</v>
      </c>
      <c r="C435" s="35" t="s">
        <v>7</v>
      </c>
      <c r="D435" s="36">
        <f>D436</f>
        <v>273.60000000000002</v>
      </c>
      <c r="E435" s="24"/>
      <c r="F435" s="24"/>
      <c r="G435" s="3"/>
      <c r="J435" s="36">
        <f>J436</f>
        <v>273.60000000000002</v>
      </c>
      <c r="K435" s="36">
        <f>K436</f>
        <v>0</v>
      </c>
      <c r="L435" s="81">
        <f t="shared" si="48"/>
        <v>0</v>
      </c>
    </row>
    <row r="436" spans="1:12" ht="18.75" customHeight="1">
      <c r="A436" s="5" t="s">
        <v>9</v>
      </c>
      <c r="B436" s="39" t="s">
        <v>223</v>
      </c>
      <c r="C436" s="35">
        <v>200</v>
      </c>
      <c r="D436" s="36">
        <v>273.60000000000002</v>
      </c>
      <c r="E436" s="24"/>
      <c r="F436" s="24"/>
      <c r="G436" s="3"/>
      <c r="J436" s="81">
        <v>273.60000000000002</v>
      </c>
      <c r="K436" s="81">
        <v>0</v>
      </c>
      <c r="L436" s="81">
        <f t="shared" si="48"/>
        <v>0</v>
      </c>
    </row>
    <row r="437" spans="1:12" ht="18.75" customHeight="1">
      <c r="A437" s="53" t="s">
        <v>397</v>
      </c>
      <c r="B437" s="49" t="s">
        <v>400</v>
      </c>
      <c r="C437" s="50" t="s">
        <v>7</v>
      </c>
      <c r="D437" s="51">
        <f>D438</f>
        <v>0</v>
      </c>
      <c r="E437" s="84"/>
      <c r="F437" s="84"/>
      <c r="G437" s="85"/>
      <c r="H437" s="86"/>
      <c r="I437" s="86"/>
      <c r="J437" s="51">
        <f t="shared" ref="J437:K439" si="62">J438</f>
        <v>361.29</v>
      </c>
      <c r="K437" s="51">
        <f t="shared" si="62"/>
        <v>0</v>
      </c>
      <c r="L437" s="83">
        <v>0</v>
      </c>
    </row>
    <row r="438" spans="1:12" ht="18.75" customHeight="1">
      <c r="A438" s="5" t="s">
        <v>398</v>
      </c>
      <c r="B438" s="39" t="s">
        <v>401</v>
      </c>
      <c r="C438" s="35" t="s">
        <v>7</v>
      </c>
      <c r="D438" s="36">
        <f>D439</f>
        <v>0</v>
      </c>
      <c r="E438" s="24"/>
      <c r="F438" s="24"/>
      <c r="G438" s="3"/>
      <c r="J438" s="36">
        <f t="shared" si="62"/>
        <v>361.29</v>
      </c>
      <c r="K438" s="36">
        <f t="shared" si="62"/>
        <v>0</v>
      </c>
      <c r="L438" s="81">
        <v>0</v>
      </c>
    </row>
    <row r="439" spans="1:12" ht="18.75" customHeight="1">
      <c r="A439" s="5" t="s">
        <v>399</v>
      </c>
      <c r="B439" s="39" t="s">
        <v>402</v>
      </c>
      <c r="C439" s="35" t="s">
        <v>7</v>
      </c>
      <c r="D439" s="36">
        <f>D440</f>
        <v>0</v>
      </c>
      <c r="E439" s="24"/>
      <c r="F439" s="24"/>
      <c r="G439" s="3"/>
      <c r="J439" s="36">
        <f t="shared" si="62"/>
        <v>361.29</v>
      </c>
      <c r="K439" s="36">
        <f t="shared" si="62"/>
        <v>0</v>
      </c>
      <c r="L439" s="81">
        <v>0</v>
      </c>
    </row>
    <row r="440" spans="1:12" ht="18.75" customHeight="1">
      <c r="A440" s="5" t="s">
        <v>9</v>
      </c>
      <c r="B440" s="39" t="s">
        <v>402</v>
      </c>
      <c r="C440" s="35">
        <v>200</v>
      </c>
      <c r="D440" s="36">
        <v>0</v>
      </c>
      <c r="E440" s="24"/>
      <c r="F440" s="24"/>
      <c r="G440" s="3"/>
      <c r="J440" s="81">
        <v>361.29</v>
      </c>
      <c r="K440" s="81">
        <v>0</v>
      </c>
      <c r="L440" s="81">
        <v>0</v>
      </c>
    </row>
    <row r="441" spans="1:12" ht="39" customHeight="1">
      <c r="A441" s="68" t="s">
        <v>14</v>
      </c>
      <c r="B441" s="69"/>
      <c r="C441" s="69"/>
      <c r="D441" s="70">
        <f>D10+D14+D23+D34+D70+D79+D153+D163+D195+D201+D212+D322+D341+D395+D408+D423+D434+D426+D431</f>
        <v>1300426.5900000001</v>
      </c>
      <c r="E441" s="31" t="e">
        <f>E10+E94+E108+#REF!+#REF!+#REF!+#REF!+#REF!+E322+E341+E395+E408+#REF!</f>
        <v>#REF!</v>
      </c>
      <c r="F441" s="31" t="e">
        <f>F10+F94+F108+#REF!+#REF!+#REF!+#REF!+#REF!+F322+F341+F395+F408+#REF!</f>
        <v>#REF!</v>
      </c>
      <c r="G441" s="3"/>
      <c r="J441" s="70">
        <f>J10+J14+J23+J34+J70+J79+J153+J163+J195+J201+J212+J322+J341+J395+J408+J423+J434+J426+J431+J437</f>
        <v>1377983.5600000003</v>
      </c>
      <c r="K441" s="70">
        <f>K10+K14+K23+K34+K70+K79+K153+K163+K195+K201+K212+K322+K341+K395+K408+K423+K434+K426+K431</f>
        <v>960816.65999999992</v>
      </c>
      <c r="L441" s="83">
        <f t="shared" si="48"/>
        <v>69.726278882456313</v>
      </c>
    </row>
    <row r="442" spans="1:12" ht="63.75" customHeight="1">
      <c r="D442" s="4"/>
      <c r="E442" s="4"/>
      <c r="F442" s="4"/>
      <c r="G442" s="3"/>
    </row>
    <row r="443" spans="1:12" ht="27.75" customHeight="1">
      <c r="A443" s="94" t="s">
        <v>13</v>
      </c>
      <c r="B443" s="95"/>
      <c r="C443" s="95"/>
      <c r="D443" s="95"/>
      <c r="E443" s="95"/>
      <c r="F443" s="95"/>
      <c r="G443" s="3"/>
    </row>
    <row r="444" spans="1:12" ht="27.75" customHeight="1">
      <c r="G444" s="1"/>
    </row>
    <row r="445" spans="1:12" ht="27.75" customHeight="1"/>
    <row r="446" spans="1:12" ht="27.75" customHeight="1"/>
    <row r="447" spans="1:12" ht="42" customHeight="1"/>
    <row r="448" spans="1:12" ht="42" customHeight="1"/>
    <row r="449" ht="31.5" customHeight="1"/>
    <row r="450" ht="19.149999999999999" customHeight="1"/>
    <row r="451" ht="16.899999999999999" customHeight="1"/>
  </sheetData>
  <autoFilter ref="A9:J444"/>
  <mergeCells count="9">
    <mergeCell ref="A4:L4"/>
    <mergeCell ref="A3:L3"/>
    <mergeCell ref="A443:F443"/>
    <mergeCell ref="A7:A8"/>
    <mergeCell ref="J7:J8"/>
    <mergeCell ref="C7:C8"/>
    <mergeCell ref="E7:F7"/>
    <mergeCell ref="B7:B8"/>
    <mergeCell ref="D7:D8"/>
  </mergeCells>
  <phoneticPr fontId="3" type="noConversion"/>
  <pageMargins left="0.39370078740157483" right="0.39370078740157483" top="0.67" bottom="0.78740157480314965" header="0.51181102362204722" footer="0.51181102362204722"/>
  <pageSetup paperSize="9" scale="74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2017-05-11T05:29:21Z</cp:lastPrinted>
  <dcterms:created xsi:type="dcterms:W3CDTF">2013-10-16T11:38:15Z</dcterms:created>
  <dcterms:modified xsi:type="dcterms:W3CDTF">2017-10-13T11:48:05Z</dcterms:modified>
</cp:coreProperties>
</file>